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570" yWindow="1470" windowWidth="26130" windowHeight="14760"/>
  </bookViews>
  <sheets>
    <sheet name="1-1_PC" sheetId="12" r:id="rId1"/>
    <sheet name="1-2_TenkyKlient" sheetId="11" r:id="rId2"/>
    <sheet name="2-1_notebook" sheetId="14" r:id="rId3"/>
    <sheet name="3-1_modul" sheetId="8" r:id="rId4"/>
    <sheet name="3-2_switch" sheetId="9" r:id="rId5"/>
    <sheet name="3-3_switchPoE" sheetId="10" r:id="rId6"/>
  </sheets>
  <definedNames>
    <definedName name="_xlnm.Print_Area" localSheetId="0">'1-1_PC'!$A$1:$T$94</definedName>
    <definedName name="_xlnm.Print_Area" localSheetId="1">'1-2_TenkyKlient'!$A$1:$U$53</definedName>
    <definedName name="_xlnm.Print_Area" localSheetId="2">'2-1_notebook'!$A$1:$U$66</definedName>
    <definedName name="_xlnm.Print_Area" localSheetId="3">'3-1_modul'!$A$1:$V$25</definedName>
    <definedName name="_xlnm.Print_Area" localSheetId="4">'3-2_switch'!$A$1:$T$29</definedName>
    <definedName name="_xlnm.Print_Area" localSheetId="5">'3-3_switchPoE'!$A$1:$T$28</definedName>
  </definedNames>
  <calcPr calcId="145621"/>
</workbook>
</file>

<file path=xl/calcChain.xml><?xml version="1.0" encoding="utf-8"?>
<calcChain xmlns="http://schemas.openxmlformats.org/spreadsheetml/2006/main">
  <c r="I1" i="12" l="1"/>
  <c r="K1" i="12"/>
  <c r="M1" i="12"/>
  <c r="O1" i="12"/>
  <c r="Q1" i="12"/>
  <c r="I2" i="12"/>
  <c r="K2" i="12"/>
  <c r="M2" i="12"/>
  <c r="O2" i="12"/>
  <c r="Q2" i="12"/>
  <c r="I3" i="12"/>
  <c r="K3" i="12"/>
  <c r="M3" i="12"/>
  <c r="O3" i="12"/>
  <c r="Q3" i="12"/>
  <c r="D4" i="12"/>
  <c r="E4" i="12"/>
  <c r="I4" i="12"/>
  <c r="K4" i="12"/>
  <c r="M4" i="12"/>
  <c r="O4" i="12"/>
  <c r="Q4" i="12"/>
  <c r="H5" i="12"/>
  <c r="H13" i="12" s="1"/>
  <c r="H14" i="12" s="1"/>
  <c r="H15" i="12" s="1"/>
  <c r="I5" i="12"/>
  <c r="K5" i="12"/>
  <c r="M5" i="12"/>
  <c r="O5" i="12"/>
  <c r="Q5" i="12"/>
  <c r="H6" i="12"/>
  <c r="H7" i="12" s="1"/>
  <c r="J6" i="12"/>
  <c r="I6" i="12" s="1"/>
  <c r="K6" i="12"/>
  <c r="M6" i="12"/>
  <c r="O6" i="12"/>
  <c r="Q6" i="12"/>
  <c r="J7" i="12"/>
  <c r="I7" i="12" s="1"/>
  <c r="K7" i="12"/>
  <c r="M7" i="12"/>
  <c r="O7" i="12"/>
  <c r="Q7" i="12"/>
  <c r="C7" i="12" s="1"/>
  <c r="B10" i="12" s="1"/>
  <c r="J8" i="12"/>
  <c r="I8" i="12" s="1"/>
  <c r="K8" i="12"/>
  <c r="M8" i="12"/>
  <c r="O8" i="12"/>
  <c r="Q8" i="12"/>
  <c r="K9" i="12"/>
  <c r="M9" i="12"/>
  <c r="O9" i="12"/>
  <c r="Q9" i="12"/>
  <c r="K10" i="12"/>
  <c r="M10" i="12"/>
  <c r="O10" i="12"/>
  <c r="Q10" i="12"/>
  <c r="C11" i="12"/>
  <c r="K11" i="12"/>
  <c r="M11" i="12"/>
  <c r="O11" i="12"/>
  <c r="Q11" i="12"/>
  <c r="K12" i="12"/>
  <c r="M12" i="12"/>
  <c r="O12" i="12"/>
  <c r="Q12" i="12"/>
  <c r="L13" i="12"/>
  <c r="K13" i="12" s="1"/>
  <c r="M13" i="12"/>
  <c r="O13" i="12"/>
  <c r="Q13" i="12"/>
  <c r="C13" i="12" s="1"/>
  <c r="M14" i="12"/>
  <c r="O14" i="12"/>
  <c r="Q14" i="12"/>
  <c r="M15" i="12"/>
  <c r="O15" i="12"/>
  <c r="Q15" i="12"/>
  <c r="M16" i="12"/>
  <c r="O16" i="12"/>
  <c r="Q16" i="12"/>
  <c r="B17" i="12"/>
  <c r="M17" i="12"/>
  <c r="O17" i="12"/>
  <c r="Q17" i="12"/>
  <c r="M18" i="12"/>
  <c r="O18" i="12"/>
  <c r="Q18" i="12"/>
  <c r="M19" i="12"/>
  <c r="O19" i="12"/>
  <c r="Q19" i="12"/>
  <c r="M20" i="12"/>
  <c r="O20" i="12"/>
  <c r="Q20" i="12"/>
  <c r="M21" i="12"/>
  <c r="O21" i="12"/>
  <c r="Q21" i="12"/>
  <c r="M22" i="12"/>
  <c r="O22" i="12"/>
  <c r="Q22" i="12"/>
  <c r="M23" i="12"/>
  <c r="O23" i="12"/>
  <c r="Q23" i="12"/>
  <c r="M24" i="12"/>
  <c r="O24" i="12"/>
  <c r="Q24" i="12"/>
  <c r="M25" i="12"/>
  <c r="O25" i="12"/>
  <c r="Q25" i="12"/>
  <c r="M26" i="12"/>
  <c r="O26" i="12"/>
  <c r="Q26" i="12"/>
  <c r="M27" i="12"/>
  <c r="O27" i="12"/>
  <c r="Q27" i="12"/>
  <c r="M28" i="12"/>
  <c r="O28" i="12"/>
  <c r="Q28" i="12"/>
  <c r="M29" i="12"/>
  <c r="O29" i="12"/>
  <c r="Q29" i="12"/>
  <c r="M30" i="12"/>
  <c r="O30" i="12"/>
  <c r="Q30" i="12"/>
  <c r="M31" i="12"/>
  <c r="O31" i="12"/>
  <c r="Q31" i="12"/>
  <c r="M32" i="12"/>
  <c r="O32" i="12"/>
  <c r="Q32" i="12"/>
  <c r="M33" i="12"/>
  <c r="O33" i="12"/>
  <c r="Q33" i="12"/>
  <c r="M34" i="12"/>
  <c r="O34" i="12"/>
  <c r="Q34" i="12"/>
  <c r="M35" i="12"/>
  <c r="O35" i="12"/>
  <c r="Q35" i="12"/>
  <c r="M36" i="12"/>
  <c r="O36" i="12"/>
  <c r="Q36" i="12"/>
  <c r="M37" i="12"/>
  <c r="O37" i="12"/>
  <c r="Q37" i="12"/>
  <c r="M38" i="12"/>
  <c r="O38" i="12"/>
  <c r="Q38" i="12"/>
  <c r="M39" i="12"/>
  <c r="O39" i="12"/>
  <c r="Q39" i="12"/>
  <c r="M40" i="12"/>
  <c r="O40" i="12"/>
  <c r="Q40" i="12"/>
  <c r="M41" i="12"/>
  <c r="O41" i="12"/>
  <c r="Q41" i="12"/>
  <c r="M42" i="12"/>
  <c r="O42" i="12"/>
  <c r="Q42" i="12"/>
  <c r="M43" i="12"/>
  <c r="O43" i="12"/>
  <c r="Q43" i="12"/>
  <c r="M44" i="12"/>
  <c r="O44" i="12"/>
  <c r="Q44" i="12"/>
  <c r="M45" i="12"/>
  <c r="O45" i="12"/>
  <c r="Q45" i="12"/>
  <c r="M46" i="12"/>
  <c r="O46" i="12"/>
  <c r="Q46" i="12"/>
  <c r="M47" i="12"/>
  <c r="O47" i="12"/>
  <c r="Q47" i="12"/>
  <c r="M48" i="12"/>
  <c r="O48" i="12"/>
  <c r="Q48" i="12"/>
  <c r="M49" i="12"/>
  <c r="O49" i="12"/>
  <c r="Q49" i="12"/>
  <c r="M50" i="12"/>
  <c r="O50" i="12"/>
  <c r="Q50" i="12"/>
  <c r="M51" i="12"/>
  <c r="O51" i="12"/>
  <c r="Q51" i="12"/>
  <c r="C51" i="12" s="1"/>
  <c r="M52" i="12"/>
  <c r="O52" i="12"/>
  <c r="Q52" i="12"/>
  <c r="M53" i="12"/>
  <c r="O53" i="12"/>
  <c r="Q53" i="12"/>
  <c r="M54" i="12"/>
  <c r="O54" i="12"/>
  <c r="Q54" i="12"/>
  <c r="B55" i="12"/>
  <c r="M55" i="12"/>
  <c r="O55" i="12"/>
  <c r="Q55" i="12"/>
  <c r="M56" i="12"/>
  <c r="O56" i="12"/>
  <c r="Q56" i="12"/>
  <c r="M57" i="12"/>
  <c r="O57" i="12"/>
  <c r="Q57" i="12"/>
  <c r="M58" i="12"/>
  <c r="O58" i="12"/>
  <c r="Q58" i="12"/>
  <c r="M59" i="12"/>
  <c r="O59" i="12"/>
  <c r="Q59" i="12"/>
  <c r="M60" i="12"/>
  <c r="O60" i="12"/>
  <c r="Q60" i="12"/>
  <c r="M61" i="12"/>
  <c r="O61" i="12"/>
  <c r="Q61" i="12"/>
  <c r="M62" i="12"/>
  <c r="O62" i="12"/>
  <c r="Q62" i="12"/>
  <c r="M63" i="12"/>
  <c r="O63" i="12"/>
  <c r="Q63" i="12"/>
  <c r="M64" i="12"/>
  <c r="O64" i="12"/>
  <c r="Q64" i="12"/>
  <c r="M65" i="12"/>
  <c r="O65" i="12"/>
  <c r="Q65" i="12"/>
  <c r="M66" i="12"/>
  <c r="O66" i="12"/>
  <c r="Q66" i="12"/>
  <c r="C66" i="12" s="1"/>
  <c r="M67" i="12"/>
  <c r="O67" i="12"/>
  <c r="Q67" i="12"/>
  <c r="M68" i="12"/>
  <c r="O68" i="12"/>
  <c r="Q68" i="12"/>
  <c r="M69" i="12"/>
  <c r="O69" i="12"/>
  <c r="Q69" i="12"/>
  <c r="B70" i="12"/>
  <c r="M70" i="12"/>
  <c r="O70" i="12"/>
  <c r="Q70" i="12"/>
  <c r="M71" i="12"/>
  <c r="O71" i="12"/>
  <c r="Q71" i="12"/>
  <c r="M72" i="12"/>
  <c r="O72" i="12"/>
  <c r="Q72" i="12"/>
  <c r="M73" i="12"/>
  <c r="O73" i="12"/>
  <c r="Q73" i="12"/>
  <c r="M74" i="12"/>
  <c r="O74" i="12"/>
  <c r="Q74" i="12"/>
  <c r="M75" i="12"/>
  <c r="O75" i="12"/>
  <c r="Q75" i="12"/>
  <c r="M76" i="12"/>
  <c r="O76" i="12"/>
  <c r="Q76" i="12"/>
  <c r="M77" i="12"/>
  <c r="O77" i="12"/>
  <c r="Q77" i="12"/>
  <c r="M78" i="12"/>
  <c r="O78" i="12"/>
  <c r="Q78" i="12"/>
  <c r="M79" i="12"/>
  <c r="O79" i="12"/>
  <c r="Q79" i="12"/>
  <c r="M80" i="12"/>
  <c r="O80" i="12"/>
  <c r="Q80" i="12"/>
  <c r="M81" i="12"/>
  <c r="O81" i="12"/>
  <c r="Q81" i="12"/>
  <c r="C81" i="12" s="1"/>
  <c r="M82" i="12"/>
  <c r="O82" i="12"/>
  <c r="Q82" i="12"/>
  <c r="M83" i="12"/>
  <c r="O83" i="12"/>
  <c r="Q83" i="12"/>
  <c r="M84" i="12"/>
  <c r="O84" i="12"/>
  <c r="Q84" i="12"/>
  <c r="B85" i="12"/>
  <c r="M85" i="12"/>
  <c r="O85" i="12"/>
  <c r="Q85" i="12"/>
  <c r="M86" i="12"/>
  <c r="O86" i="12"/>
  <c r="Q86" i="12"/>
  <c r="M87" i="12"/>
  <c r="O87" i="12"/>
  <c r="Q87" i="12"/>
  <c r="M88" i="12"/>
  <c r="O88" i="12"/>
  <c r="Q88" i="12"/>
  <c r="M89" i="12"/>
  <c r="O89" i="12"/>
  <c r="Q89" i="12"/>
  <c r="M90" i="12"/>
  <c r="O90" i="12"/>
  <c r="Q90" i="12"/>
  <c r="I91" i="12"/>
  <c r="K91" i="12"/>
  <c r="M91" i="12"/>
  <c r="O91" i="12"/>
  <c r="Q91" i="12"/>
  <c r="I92" i="12"/>
  <c r="K92" i="12"/>
  <c r="M92" i="12"/>
  <c r="O92" i="12"/>
  <c r="Q92" i="12"/>
  <c r="I93" i="12"/>
  <c r="K93" i="12"/>
  <c r="M93" i="12"/>
  <c r="O93" i="12"/>
  <c r="Q93" i="12"/>
  <c r="I94" i="12"/>
  <c r="K94" i="12"/>
  <c r="M94" i="12"/>
  <c r="O94" i="12"/>
  <c r="Q94" i="12"/>
  <c r="H16" i="12" l="1"/>
  <c r="H49" i="12"/>
  <c r="H17" i="12"/>
  <c r="H18" i="12" s="1"/>
  <c r="L14" i="12"/>
  <c r="H8" i="12"/>
  <c r="H9" i="12" s="1"/>
  <c r="H10" i="12" s="1"/>
  <c r="A7" i="12"/>
  <c r="J9" i="12"/>
  <c r="C11" i="14"/>
  <c r="K13" i="10"/>
  <c r="Q46" i="14"/>
  <c r="O46" i="14"/>
  <c r="M46" i="14"/>
  <c r="Q45" i="14"/>
  <c r="O45" i="14"/>
  <c r="M45" i="14"/>
  <c r="B45" i="14"/>
  <c r="Q44" i="14"/>
  <c r="O44" i="14"/>
  <c r="M44" i="14"/>
  <c r="Q18" i="14"/>
  <c r="O18" i="14"/>
  <c r="M18" i="14"/>
  <c r="Q17" i="14"/>
  <c r="O17" i="14"/>
  <c r="M17" i="14"/>
  <c r="B17" i="14"/>
  <c r="Q16" i="14"/>
  <c r="O16" i="14"/>
  <c r="M16" i="14"/>
  <c r="L16" i="14"/>
  <c r="K16" i="14" s="1"/>
  <c r="J13" i="9"/>
  <c r="I13" i="9" s="1"/>
  <c r="H13" i="9"/>
  <c r="H5" i="10"/>
  <c r="Q12" i="10"/>
  <c r="O12" i="10"/>
  <c r="M12" i="10"/>
  <c r="K12" i="10"/>
  <c r="B12" i="10"/>
  <c r="Q11" i="10"/>
  <c r="O11" i="10"/>
  <c r="M11" i="10"/>
  <c r="K11" i="10"/>
  <c r="B11" i="10"/>
  <c r="Q10" i="10"/>
  <c r="O10" i="10"/>
  <c r="M10" i="10"/>
  <c r="K10" i="10"/>
  <c r="H5" i="9"/>
  <c r="Q12" i="9"/>
  <c r="O12" i="9"/>
  <c r="M12" i="9"/>
  <c r="K12" i="9"/>
  <c r="B12" i="9"/>
  <c r="Q11" i="9"/>
  <c r="O11" i="9"/>
  <c r="M11" i="9"/>
  <c r="K11" i="9"/>
  <c r="B11" i="9"/>
  <c r="Q10" i="9"/>
  <c r="O10" i="9"/>
  <c r="M10" i="9"/>
  <c r="K10" i="9"/>
  <c r="H5" i="8"/>
  <c r="B12" i="8"/>
  <c r="B11" i="8"/>
  <c r="Q40" i="14"/>
  <c r="O40" i="14"/>
  <c r="M40" i="14"/>
  <c r="Q62" i="14"/>
  <c r="O62" i="14"/>
  <c r="M62" i="14"/>
  <c r="Q61" i="14"/>
  <c r="O61" i="14"/>
  <c r="M61" i="14"/>
  <c r="Q60" i="14"/>
  <c r="O60" i="14"/>
  <c r="M60" i="14"/>
  <c r="Q59" i="14"/>
  <c r="O59" i="14"/>
  <c r="M59" i="14"/>
  <c r="Q58" i="14"/>
  <c r="O58" i="14"/>
  <c r="M58" i="14"/>
  <c r="Q57" i="14"/>
  <c r="O57" i="14"/>
  <c r="M57" i="14"/>
  <c r="B57" i="14"/>
  <c r="Q56" i="14"/>
  <c r="O56" i="14"/>
  <c r="M56" i="14"/>
  <c r="Q55" i="14"/>
  <c r="O55" i="14"/>
  <c r="M55" i="14"/>
  <c r="Q54" i="14"/>
  <c r="O54" i="14"/>
  <c r="M54" i="14"/>
  <c r="Q53" i="14"/>
  <c r="C53" i="14" s="1"/>
  <c r="O53" i="14"/>
  <c r="M53" i="14"/>
  <c r="Q52" i="14"/>
  <c r="O52" i="14"/>
  <c r="M52" i="14"/>
  <c r="L13" i="14"/>
  <c r="L14" i="14" s="1"/>
  <c r="L15" i="14" s="1"/>
  <c r="Q41" i="14"/>
  <c r="C41" i="14" s="1"/>
  <c r="O41" i="14"/>
  <c r="M41" i="14"/>
  <c r="Q39" i="14"/>
  <c r="O39" i="14"/>
  <c r="M39" i="14"/>
  <c r="Q51" i="14"/>
  <c r="O51" i="14"/>
  <c r="M51" i="14"/>
  <c r="Q50" i="14"/>
  <c r="O50" i="14"/>
  <c r="M50" i="14"/>
  <c r="Q49" i="14"/>
  <c r="O49" i="14"/>
  <c r="M49" i="14"/>
  <c r="Q48" i="14"/>
  <c r="O48" i="14"/>
  <c r="M48" i="14"/>
  <c r="Q47" i="14"/>
  <c r="O47" i="14"/>
  <c r="M47" i="14"/>
  <c r="Q43" i="14"/>
  <c r="O43" i="14"/>
  <c r="M43" i="14"/>
  <c r="Q42" i="14"/>
  <c r="O42" i="14"/>
  <c r="M42" i="14"/>
  <c r="Q11" i="14"/>
  <c r="O11" i="14"/>
  <c r="M11" i="14"/>
  <c r="K11" i="14"/>
  <c r="Q10" i="14"/>
  <c r="O10" i="14"/>
  <c r="M10" i="14"/>
  <c r="K10" i="14"/>
  <c r="Q9" i="14"/>
  <c r="O9" i="14"/>
  <c r="M9" i="14"/>
  <c r="K9" i="14"/>
  <c r="Q8" i="14"/>
  <c r="O8" i="14"/>
  <c r="M8" i="14"/>
  <c r="K8" i="14"/>
  <c r="Q7" i="14"/>
  <c r="C7" i="14" s="1"/>
  <c r="B10" i="14" s="1"/>
  <c r="O7" i="14"/>
  <c r="M7" i="14"/>
  <c r="K7" i="14"/>
  <c r="J7" i="14"/>
  <c r="I7" i="14" s="1"/>
  <c r="Q6" i="14"/>
  <c r="O6" i="14"/>
  <c r="M6" i="14"/>
  <c r="K6" i="14"/>
  <c r="I6" i="14"/>
  <c r="Q5" i="14"/>
  <c r="O5" i="14"/>
  <c r="M5" i="14"/>
  <c r="K5" i="14"/>
  <c r="I5" i="14"/>
  <c r="H5" i="14"/>
  <c r="H6" i="14" s="1"/>
  <c r="H7" i="14" s="1"/>
  <c r="Q38" i="11"/>
  <c r="O38" i="11"/>
  <c r="M38" i="11"/>
  <c r="Q11" i="11"/>
  <c r="O11" i="11"/>
  <c r="M11" i="11"/>
  <c r="K11" i="11"/>
  <c r="Q18" i="11"/>
  <c r="O18" i="11"/>
  <c r="M18" i="11"/>
  <c r="Q17" i="11"/>
  <c r="O17" i="11"/>
  <c r="M17" i="11"/>
  <c r="B17" i="11"/>
  <c r="Q16" i="11"/>
  <c r="O16" i="11"/>
  <c r="M16" i="11"/>
  <c r="Q49" i="11"/>
  <c r="O49" i="11"/>
  <c r="M49" i="11"/>
  <c r="Q48" i="11"/>
  <c r="O48" i="11"/>
  <c r="M48" i="11"/>
  <c r="Q47" i="11"/>
  <c r="O47" i="11"/>
  <c r="M47" i="11"/>
  <c r="Q46" i="11"/>
  <c r="O46" i="11"/>
  <c r="M46" i="11"/>
  <c r="Q45" i="11"/>
  <c r="O45" i="11"/>
  <c r="M45" i="11"/>
  <c r="Q44" i="11"/>
  <c r="O44" i="11"/>
  <c r="M44" i="11"/>
  <c r="B44" i="11"/>
  <c r="Q43" i="11"/>
  <c r="O43" i="11"/>
  <c r="M43" i="11"/>
  <c r="Q42" i="11"/>
  <c r="O42" i="11"/>
  <c r="M42" i="11"/>
  <c r="Q41" i="11"/>
  <c r="O41" i="11"/>
  <c r="M41" i="11"/>
  <c r="Q40" i="11"/>
  <c r="O40" i="11"/>
  <c r="M40" i="11"/>
  <c r="H40" i="11"/>
  <c r="H41" i="11" s="1"/>
  <c r="H42" i="11" s="1"/>
  <c r="Q39" i="11"/>
  <c r="O39" i="11"/>
  <c r="M39" i="11"/>
  <c r="K12" i="11"/>
  <c r="L13" i="11"/>
  <c r="L14" i="11" s="1"/>
  <c r="Q10" i="11"/>
  <c r="O10" i="11"/>
  <c r="M10" i="11"/>
  <c r="K10" i="11"/>
  <c r="Q9" i="11"/>
  <c r="O9" i="11"/>
  <c r="M9" i="11"/>
  <c r="K9" i="11"/>
  <c r="Q8" i="11"/>
  <c r="O8" i="11"/>
  <c r="M8" i="11"/>
  <c r="K8" i="11"/>
  <c r="Q7" i="11"/>
  <c r="O7" i="11"/>
  <c r="M7" i="11"/>
  <c r="K7" i="11"/>
  <c r="C7" i="11"/>
  <c r="B10" i="11" s="1"/>
  <c r="Q6" i="11"/>
  <c r="O6" i="11"/>
  <c r="M6" i="11"/>
  <c r="K6" i="11"/>
  <c r="J7" i="11"/>
  <c r="I6" i="11"/>
  <c r="Q5" i="11"/>
  <c r="O5" i="11"/>
  <c r="M5" i="11"/>
  <c r="K5" i="11"/>
  <c r="I5" i="11"/>
  <c r="H5" i="11"/>
  <c r="H6" i="11" s="1"/>
  <c r="H7" i="11" s="1"/>
  <c r="M12" i="11"/>
  <c r="O12" i="11"/>
  <c r="Q12" i="11"/>
  <c r="M13" i="11"/>
  <c r="O13" i="11"/>
  <c r="Q13" i="11"/>
  <c r="C13" i="11" s="1"/>
  <c r="M14" i="11"/>
  <c r="O14" i="11"/>
  <c r="Q14" i="11"/>
  <c r="M15" i="11"/>
  <c r="O15" i="11"/>
  <c r="Q15" i="11"/>
  <c r="Q25" i="10"/>
  <c r="O25" i="10"/>
  <c r="M25" i="10"/>
  <c r="K25" i="10"/>
  <c r="I25" i="10"/>
  <c r="Q5" i="10"/>
  <c r="O5" i="10"/>
  <c r="M5" i="10"/>
  <c r="K5" i="10"/>
  <c r="I5" i="10"/>
  <c r="Q5" i="9"/>
  <c r="O5" i="9"/>
  <c r="M5" i="9"/>
  <c r="K5" i="9"/>
  <c r="I5" i="9"/>
  <c r="Q26" i="9"/>
  <c r="O26" i="9"/>
  <c r="M26" i="9"/>
  <c r="K26" i="9"/>
  <c r="I26" i="9"/>
  <c r="Q5" i="8"/>
  <c r="O5" i="8"/>
  <c r="M5" i="8"/>
  <c r="K5" i="8"/>
  <c r="I5" i="8"/>
  <c r="Q22" i="8"/>
  <c r="O22" i="8"/>
  <c r="M22" i="8"/>
  <c r="K22" i="8"/>
  <c r="I22" i="8"/>
  <c r="Q12" i="14"/>
  <c r="O12" i="14"/>
  <c r="M12" i="14"/>
  <c r="K12" i="14"/>
  <c r="Q63" i="14"/>
  <c r="O63" i="14"/>
  <c r="M63" i="14"/>
  <c r="K63" i="14"/>
  <c r="Q50" i="11"/>
  <c r="O50" i="11"/>
  <c r="M50" i="11"/>
  <c r="K50" i="11"/>
  <c r="I50" i="11"/>
  <c r="L17" i="14" l="1"/>
  <c r="L15" i="12"/>
  <c r="K14" i="12"/>
  <c r="H19" i="12"/>
  <c r="I9" i="12"/>
  <c r="J10" i="12"/>
  <c r="H11" i="12"/>
  <c r="H50" i="12"/>
  <c r="J8" i="14"/>
  <c r="A7" i="14"/>
  <c r="H8" i="14"/>
  <c r="H9" i="14" s="1"/>
  <c r="H10" i="14" s="1"/>
  <c r="H43" i="11"/>
  <c r="H44" i="11"/>
  <c r="K13" i="11"/>
  <c r="K14" i="11"/>
  <c r="L15" i="11"/>
  <c r="L16" i="11" s="1"/>
  <c r="K16" i="11" s="1"/>
  <c r="J8" i="11"/>
  <c r="I7" i="11"/>
  <c r="A7" i="11" s="1"/>
  <c r="H8" i="11"/>
  <c r="H9" i="11" s="1"/>
  <c r="H10" i="11" s="1"/>
  <c r="H11" i="11" s="1"/>
  <c r="L18" i="14" l="1"/>
  <c r="K17" i="14"/>
  <c r="L16" i="12"/>
  <c r="K15" i="12"/>
  <c r="H12" i="12"/>
  <c r="J11" i="12"/>
  <c r="I10" i="12"/>
  <c r="A10" i="12" s="1"/>
  <c r="H20" i="12"/>
  <c r="H51" i="12"/>
  <c r="H52" i="12" s="1"/>
  <c r="H53" i="12" s="1"/>
  <c r="H55" i="12" s="1"/>
  <c r="J9" i="14"/>
  <c r="I8" i="14"/>
  <c r="H11" i="14"/>
  <c r="H12" i="14" s="1"/>
  <c r="H13" i="14" s="1"/>
  <c r="L17" i="11"/>
  <c r="K17" i="11" s="1"/>
  <c r="H45" i="11"/>
  <c r="K15" i="11"/>
  <c r="J9" i="11"/>
  <c r="I8" i="11"/>
  <c r="K18" i="14" l="1"/>
  <c r="L19" i="14"/>
  <c r="K19" i="14" s="1"/>
  <c r="K16" i="12"/>
  <c r="L17" i="12"/>
  <c r="I11" i="12"/>
  <c r="A11" i="12" s="1"/>
  <c r="J12" i="12"/>
  <c r="H21" i="12"/>
  <c r="H54" i="12"/>
  <c r="H56" i="12"/>
  <c r="L18" i="11"/>
  <c r="K18" i="11" s="1"/>
  <c r="J10" i="14"/>
  <c r="I9" i="14"/>
  <c r="H46" i="11"/>
  <c r="I9" i="11"/>
  <c r="J10" i="11"/>
  <c r="J11" i="11" s="1"/>
  <c r="I11" i="11" s="1"/>
  <c r="H12" i="11"/>
  <c r="H13" i="11" s="1"/>
  <c r="L18" i="12" l="1"/>
  <c r="K17" i="12"/>
  <c r="J13" i="12"/>
  <c r="I12" i="12"/>
  <c r="H22" i="12"/>
  <c r="H57" i="12"/>
  <c r="I10" i="14"/>
  <c r="A10" i="14" s="1"/>
  <c r="J11" i="14"/>
  <c r="J12" i="14" s="1"/>
  <c r="H14" i="11"/>
  <c r="H15" i="11" s="1"/>
  <c r="H47" i="11"/>
  <c r="I10" i="11"/>
  <c r="A10" i="11" s="1"/>
  <c r="L19" i="12" l="1"/>
  <c r="K18" i="12"/>
  <c r="H23" i="12"/>
  <c r="J14" i="12"/>
  <c r="I13" i="12"/>
  <c r="A13" i="12" s="1"/>
  <c r="H58" i="12"/>
  <c r="I12" i="14"/>
  <c r="J13" i="14"/>
  <c r="I13" i="14" s="1"/>
  <c r="I11" i="14"/>
  <c r="A11" i="14" s="1"/>
  <c r="H17" i="11"/>
  <c r="H18" i="11" s="1"/>
  <c r="H16" i="11"/>
  <c r="H48" i="11"/>
  <c r="L19" i="1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20" i="12" l="1"/>
  <c r="K19" i="12"/>
  <c r="H24" i="12"/>
  <c r="J15" i="12"/>
  <c r="I14" i="12"/>
  <c r="H59" i="12"/>
  <c r="L37" i="11"/>
  <c r="L39" i="11" s="1"/>
  <c r="K39" i="11" s="1"/>
  <c r="L38" i="11"/>
  <c r="K38" i="11" s="1"/>
  <c r="H49" i="11"/>
  <c r="L40" i="11" l="1"/>
  <c r="L41" i="11" s="1"/>
  <c r="K20" i="12"/>
  <c r="L21" i="12"/>
  <c r="J16" i="12"/>
  <c r="I16" i="12" s="1"/>
  <c r="A16" i="12" s="1"/>
  <c r="I15" i="12"/>
  <c r="J17" i="12"/>
  <c r="H25" i="12"/>
  <c r="H60" i="12"/>
  <c r="J12" i="11"/>
  <c r="K40" i="11"/>
  <c r="L49" i="12" l="1"/>
  <c r="K49" i="12" s="1"/>
  <c r="L22" i="12"/>
  <c r="K21" i="12"/>
  <c r="H26" i="12"/>
  <c r="J18" i="12"/>
  <c r="I17" i="12"/>
  <c r="A17" i="12" s="1"/>
  <c r="B18" i="12" s="1"/>
  <c r="H61" i="12"/>
  <c r="I12" i="11"/>
  <c r="J13" i="11"/>
  <c r="L42" i="11"/>
  <c r="K41" i="11"/>
  <c r="L23" i="12" l="1"/>
  <c r="K22" i="12"/>
  <c r="H27" i="12"/>
  <c r="I18" i="12"/>
  <c r="A18" i="12" s="1"/>
  <c r="J19" i="12"/>
  <c r="L50" i="12"/>
  <c r="H62" i="12"/>
  <c r="J14" i="11"/>
  <c r="I13" i="11"/>
  <c r="A13" i="11" s="1"/>
  <c r="K42" i="11"/>
  <c r="L43" i="11"/>
  <c r="L24" i="12" l="1"/>
  <c r="K23" i="12"/>
  <c r="I19" i="12"/>
  <c r="A19" i="12" s="1"/>
  <c r="J20" i="12"/>
  <c r="H28" i="12"/>
  <c r="K50" i="12"/>
  <c r="L51" i="12"/>
  <c r="H63" i="12"/>
  <c r="I14" i="11"/>
  <c r="J15" i="11"/>
  <c r="K43" i="11"/>
  <c r="L44" i="11"/>
  <c r="K24" i="12" l="1"/>
  <c r="L25" i="12"/>
  <c r="J21" i="12"/>
  <c r="I20" i="12"/>
  <c r="A20" i="12" s="1"/>
  <c r="H29" i="12"/>
  <c r="K51" i="12"/>
  <c r="L52" i="12"/>
  <c r="H64" i="12"/>
  <c r="J17" i="11"/>
  <c r="J16" i="11"/>
  <c r="I16" i="11" s="1"/>
  <c r="A16" i="11" s="1"/>
  <c r="I15" i="11"/>
  <c r="K44" i="11"/>
  <c r="L45" i="11"/>
  <c r="L26" i="12" l="1"/>
  <c r="K25" i="12"/>
  <c r="J22" i="12"/>
  <c r="I21" i="12"/>
  <c r="A21" i="12" s="1"/>
  <c r="J49" i="12"/>
  <c r="I49" i="12" s="1"/>
  <c r="H30" i="12"/>
  <c r="K52" i="12"/>
  <c r="L53" i="12"/>
  <c r="H65" i="12"/>
  <c r="I17" i="11"/>
  <c r="A17" i="11" s="1"/>
  <c r="B18" i="11" s="1"/>
  <c r="J18" i="11"/>
  <c r="I18" i="11" s="1"/>
  <c r="A18" i="11" s="1"/>
  <c r="L46" i="11"/>
  <c r="K45" i="11"/>
  <c r="K26" i="12" l="1"/>
  <c r="L27" i="12"/>
  <c r="H31" i="12"/>
  <c r="I22" i="12"/>
  <c r="A22" i="12" s="1"/>
  <c r="J23" i="12"/>
  <c r="L54" i="12"/>
  <c r="K53" i="12"/>
  <c r="L47" i="11"/>
  <c r="K46" i="11"/>
  <c r="L28" i="12" l="1"/>
  <c r="K27" i="12"/>
  <c r="H32" i="12"/>
  <c r="I23" i="12"/>
  <c r="A23" i="12" s="1"/>
  <c r="J24" i="12"/>
  <c r="K54" i="12"/>
  <c r="L55" i="12"/>
  <c r="J50" i="12"/>
  <c r="L48" i="11"/>
  <c r="K47" i="11"/>
  <c r="K28" i="12" l="1"/>
  <c r="L29" i="12"/>
  <c r="J25" i="12"/>
  <c r="I24" i="12"/>
  <c r="A24" i="12" s="1"/>
  <c r="H33" i="12"/>
  <c r="H34" i="12"/>
  <c r="K55" i="12"/>
  <c r="L56" i="12"/>
  <c r="I50" i="12"/>
  <c r="J51" i="12"/>
  <c r="H66" i="12"/>
  <c r="K48" i="11"/>
  <c r="L49" i="11"/>
  <c r="K49" i="11" s="1"/>
  <c r="K29" i="12" l="1"/>
  <c r="L30" i="12"/>
  <c r="H35" i="12"/>
  <c r="J26" i="12"/>
  <c r="I25" i="12"/>
  <c r="A25" i="12" s="1"/>
  <c r="K56" i="12"/>
  <c r="L57" i="12"/>
  <c r="H67" i="12"/>
  <c r="H68" i="12" s="1"/>
  <c r="I51" i="12"/>
  <c r="A51" i="12" s="1"/>
  <c r="J52" i="12"/>
  <c r="Q38" i="14"/>
  <c r="O38" i="14"/>
  <c r="M38" i="14"/>
  <c r="Q37" i="14"/>
  <c r="O37" i="14"/>
  <c r="M37" i="14"/>
  <c r="Q36" i="14"/>
  <c r="O36" i="14"/>
  <c r="M36" i="14"/>
  <c r="Q35" i="14"/>
  <c r="O35" i="14"/>
  <c r="M35" i="14"/>
  <c r="Q34" i="14"/>
  <c r="O34" i="14"/>
  <c r="M34" i="14"/>
  <c r="Q33" i="14"/>
  <c r="O33" i="14"/>
  <c r="M33" i="14"/>
  <c r="Q32" i="14"/>
  <c r="O32" i="14"/>
  <c r="M32" i="14"/>
  <c r="Q31" i="14"/>
  <c r="O31" i="14"/>
  <c r="M31" i="14"/>
  <c r="Q30" i="14"/>
  <c r="O30" i="14"/>
  <c r="M30" i="14"/>
  <c r="Q29" i="14"/>
  <c r="O29" i="14"/>
  <c r="M29" i="14"/>
  <c r="Q28" i="14"/>
  <c r="O28" i="14"/>
  <c r="M28" i="14"/>
  <c r="Q27" i="14"/>
  <c r="O27" i="14"/>
  <c r="M27" i="14"/>
  <c r="Q26" i="14"/>
  <c r="O26" i="14"/>
  <c r="M26" i="14"/>
  <c r="Q25" i="14"/>
  <c r="O25" i="14"/>
  <c r="M25" i="14"/>
  <c r="Q24" i="14"/>
  <c r="O24" i="14"/>
  <c r="M24" i="14"/>
  <c r="Q23" i="14"/>
  <c r="O23" i="14"/>
  <c r="M23" i="14"/>
  <c r="Q22" i="14"/>
  <c r="O22" i="14"/>
  <c r="M22" i="14"/>
  <c r="Q21" i="14"/>
  <c r="O21" i="14"/>
  <c r="M21" i="14"/>
  <c r="Q20" i="14"/>
  <c r="O20" i="14"/>
  <c r="M20" i="14"/>
  <c r="Q19" i="14"/>
  <c r="O19" i="14"/>
  <c r="M19" i="14"/>
  <c r="Q66" i="14"/>
  <c r="O66" i="14"/>
  <c r="M66" i="14"/>
  <c r="K66" i="14"/>
  <c r="I66" i="14"/>
  <c r="Q65" i="14"/>
  <c r="O65" i="14"/>
  <c r="M65" i="14"/>
  <c r="K65" i="14"/>
  <c r="I65" i="14"/>
  <c r="Q64" i="14"/>
  <c r="O64" i="14"/>
  <c r="M64" i="14"/>
  <c r="K64" i="14"/>
  <c r="I64" i="14"/>
  <c r="Q15" i="14"/>
  <c r="O15" i="14"/>
  <c r="M15" i="14"/>
  <c r="K15" i="14"/>
  <c r="Q14" i="14"/>
  <c r="O14" i="14"/>
  <c r="M14" i="14"/>
  <c r="K14" i="14"/>
  <c r="Q13" i="14"/>
  <c r="O13" i="14"/>
  <c r="M13" i="14"/>
  <c r="K13" i="14"/>
  <c r="C13" i="14"/>
  <c r="Q4" i="14"/>
  <c r="O4" i="14"/>
  <c r="M4" i="14"/>
  <c r="K4" i="14"/>
  <c r="I4" i="14"/>
  <c r="E4" i="14"/>
  <c r="D4" i="14"/>
  <c r="Q3" i="14"/>
  <c r="O3" i="14"/>
  <c r="M3" i="14"/>
  <c r="K3" i="14"/>
  <c r="I3" i="14"/>
  <c r="Q2" i="14"/>
  <c r="O2" i="14"/>
  <c r="M2" i="14"/>
  <c r="K2" i="14"/>
  <c r="I2" i="14"/>
  <c r="Q1" i="14"/>
  <c r="O1" i="14"/>
  <c r="M1" i="14"/>
  <c r="K1" i="14"/>
  <c r="I1" i="14"/>
  <c r="K21" i="11"/>
  <c r="K19" i="11"/>
  <c r="Q37" i="11"/>
  <c r="O37" i="11"/>
  <c r="M37" i="11"/>
  <c r="K37" i="11"/>
  <c r="Q36" i="11"/>
  <c r="O36" i="11"/>
  <c r="M36" i="11"/>
  <c r="K36" i="11"/>
  <c r="Q53" i="11"/>
  <c r="Q52" i="11"/>
  <c r="Q51" i="11"/>
  <c r="Q35" i="11"/>
  <c r="O35" i="11"/>
  <c r="M35" i="11"/>
  <c r="Q34" i="11"/>
  <c r="O34" i="11"/>
  <c r="M34" i="11"/>
  <c r="Q33" i="11"/>
  <c r="O33" i="11"/>
  <c r="M33" i="11"/>
  <c r="Q32" i="11"/>
  <c r="O32" i="11"/>
  <c r="M32" i="11"/>
  <c r="Q31" i="11"/>
  <c r="O31" i="11"/>
  <c r="M31" i="11"/>
  <c r="Q30" i="11"/>
  <c r="O30" i="11"/>
  <c r="M30" i="11"/>
  <c r="Q29" i="11"/>
  <c r="O29" i="11"/>
  <c r="M29" i="11"/>
  <c r="Q28" i="11"/>
  <c r="O28" i="11"/>
  <c r="M28" i="11"/>
  <c r="Q27" i="11"/>
  <c r="O27" i="11"/>
  <c r="M27" i="11"/>
  <c r="Q26" i="11"/>
  <c r="O26" i="11"/>
  <c r="M26" i="11"/>
  <c r="Q25" i="11"/>
  <c r="O25" i="11"/>
  <c r="M25" i="11"/>
  <c r="Q24" i="11"/>
  <c r="O24" i="11"/>
  <c r="M24" i="11"/>
  <c r="Q23" i="11"/>
  <c r="O23" i="11"/>
  <c r="M23" i="11"/>
  <c r="Q22" i="11"/>
  <c r="O22" i="11"/>
  <c r="M22" i="11"/>
  <c r="Q21" i="11"/>
  <c r="O21" i="11"/>
  <c r="M21" i="11"/>
  <c r="Q20" i="11"/>
  <c r="O20" i="11"/>
  <c r="M20" i="11"/>
  <c r="K20" i="11"/>
  <c r="Q19" i="11"/>
  <c r="O19" i="11"/>
  <c r="M19" i="11"/>
  <c r="Q4" i="11"/>
  <c r="O4" i="11"/>
  <c r="M4" i="11"/>
  <c r="K4" i="11"/>
  <c r="I4" i="11"/>
  <c r="E4" i="11"/>
  <c r="D4" i="11"/>
  <c r="Q3" i="11"/>
  <c r="O3" i="11"/>
  <c r="M3" i="11"/>
  <c r="K3" i="11"/>
  <c r="I3" i="11"/>
  <c r="Q2" i="11"/>
  <c r="O2" i="11"/>
  <c r="M2" i="11"/>
  <c r="K2" i="11"/>
  <c r="I2" i="11"/>
  <c r="Q1" i="11"/>
  <c r="O1" i="11"/>
  <c r="M1" i="11"/>
  <c r="K1" i="11"/>
  <c r="I1" i="11"/>
  <c r="K21" i="10"/>
  <c r="Q24" i="10"/>
  <c r="O24" i="10"/>
  <c r="M24" i="10"/>
  <c r="Q23" i="10"/>
  <c r="O23" i="10"/>
  <c r="M23" i="10"/>
  <c r="Q22" i="10"/>
  <c r="O22" i="10"/>
  <c r="M22" i="10"/>
  <c r="Q21" i="10"/>
  <c r="O21" i="10"/>
  <c r="M21" i="10"/>
  <c r="Q20" i="10"/>
  <c r="O20" i="10"/>
  <c r="M20" i="10"/>
  <c r="Q19" i="10"/>
  <c r="O19" i="10"/>
  <c r="M19" i="10"/>
  <c r="Q18" i="10"/>
  <c r="O18" i="10"/>
  <c r="M18" i="10"/>
  <c r="Q17" i="10"/>
  <c r="O17" i="10"/>
  <c r="M17" i="10"/>
  <c r="Q16" i="10"/>
  <c r="O16" i="10"/>
  <c r="M16" i="10"/>
  <c r="Q15" i="10"/>
  <c r="O15" i="10"/>
  <c r="M15" i="10"/>
  <c r="Q14" i="10"/>
  <c r="O14" i="10"/>
  <c r="M14" i="10"/>
  <c r="Q13" i="10"/>
  <c r="O13" i="10"/>
  <c r="M13" i="10"/>
  <c r="Q9" i="10"/>
  <c r="O9" i="10"/>
  <c r="M9" i="10"/>
  <c r="K9" i="10"/>
  <c r="Q8" i="10"/>
  <c r="O8" i="10"/>
  <c r="M8" i="10"/>
  <c r="K8" i="10"/>
  <c r="Q7" i="10"/>
  <c r="C7" i="10" s="1"/>
  <c r="O7" i="10"/>
  <c r="M7" i="10"/>
  <c r="K7" i="10"/>
  <c r="J7" i="10"/>
  <c r="Q6" i="10"/>
  <c r="O6" i="10"/>
  <c r="M6" i="10"/>
  <c r="K6" i="10"/>
  <c r="I6" i="10"/>
  <c r="H6" i="10"/>
  <c r="H7" i="10" s="1"/>
  <c r="H8" i="10" s="1"/>
  <c r="H9" i="10" s="1"/>
  <c r="Q4" i="10"/>
  <c r="O4" i="10"/>
  <c r="M4" i="10"/>
  <c r="K4" i="10"/>
  <c r="I4" i="10"/>
  <c r="E4" i="10"/>
  <c r="D4" i="10"/>
  <c r="Q3" i="10"/>
  <c r="O3" i="10"/>
  <c r="M3" i="10"/>
  <c r="K3" i="10"/>
  <c r="I3" i="10"/>
  <c r="Q2" i="10"/>
  <c r="O2" i="10"/>
  <c r="M2" i="10"/>
  <c r="K2" i="10"/>
  <c r="I2" i="10"/>
  <c r="Q1" i="10"/>
  <c r="O1" i="10"/>
  <c r="M1" i="10"/>
  <c r="K1" i="10"/>
  <c r="I1" i="10"/>
  <c r="K13" i="9"/>
  <c r="Q25" i="8"/>
  <c r="O25" i="8"/>
  <c r="Q24" i="8"/>
  <c r="O24" i="8"/>
  <c r="Q23" i="8"/>
  <c r="O23" i="8"/>
  <c r="Q29" i="9"/>
  <c r="Q28" i="9"/>
  <c r="Q27" i="9"/>
  <c r="Q25" i="9"/>
  <c r="O25" i="9"/>
  <c r="M25" i="9"/>
  <c r="Q24" i="9"/>
  <c r="O24" i="9"/>
  <c r="M24" i="9"/>
  <c r="Q23" i="9"/>
  <c r="O23" i="9"/>
  <c r="M23" i="9"/>
  <c r="Q22" i="9"/>
  <c r="O22" i="9"/>
  <c r="M22" i="9"/>
  <c r="Q21" i="9"/>
  <c r="O21" i="9"/>
  <c r="M21" i="9"/>
  <c r="Q20" i="9"/>
  <c r="O20" i="9"/>
  <c r="M20" i="9"/>
  <c r="Q19" i="9"/>
  <c r="O19" i="9"/>
  <c r="M19" i="9"/>
  <c r="Q18" i="9"/>
  <c r="O18" i="9"/>
  <c r="M18" i="9"/>
  <c r="Q17" i="9"/>
  <c r="O17" i="9"/>
  <c r="M17" i="9"/>
  <c r="Q16" i="9"/>
  <c r="O16" i="9"/>
  <c r="M16" i="9"/>
  <c r="Q15" i="9"/>
  <c r="O15" i="9"/>
  <c r="M15" i="9"/>
  <c r="Q14" i="9"/>
  <c r="O14" i="9"/>
  <c r="M14" i="9"/>
  <c r="Q13" i="9"/>
  <c r="O13" i="9"/>
  <c r="M13" i="9"/>
  <c r="Q9" i="9"/>
  <c r="O9" i="9"/>
  <c r="M9" i="9"/>
  <c r="K9" i="9"/>
  <c r="Q8" i="9"/>
  <c r="O8" i="9"/>
  <c r="M8" i="9"/>
  <c r="K8" i="9"/>
  <c r="Q7" i="9"/>
  <c r="O7" i="9"/>
  <c r="M7" i="9"/>
  <c r="K7" i="9"/>
  <c r="C7" i="9"/>
  <c r="Q6" i="9"/>
  <c r="O6" i="9"/>
  <c r="M6" i="9"/>
  <c r="K6" i="9"/>
  <c r="I6" i="9"/>
  <c r="H6" i="9"/>
  <c r="H7" i="9" s="1"/>
  <c r="Q4" i="9"/>
  <c r="O4" i="9"/>
  <c r="M4" i="9"/>
  <c r="K4" i="9"/>
  <c r="I4" i="9"/>
  <c r="E4" i="9"/>
  <c r="D4" i="9"/>
  <c r="Q3" i="9"/>
  <c r="O3" i="9"/>
  <c r="M3" i="9"/>
  <c r="K3" i="9"/>
  <c r="I3" i="9"/>
  <c r="Q2" i="9"/>
  <c r="O2" i="9"/>
  <c r="M2" i="9"/>
  <c r="K2" i="9"/>
  <c r="I2" i="9"/>
  <c r="Q1" i="9"/>
  <c r="O1" i="9"/>
  <c r="M1" i="9"/>
  <c r="K1" i="9"/>
  <c r="I1" i="9"/>
  <c r="J7" i="8"/>
  <c r="Q20" i="8"/>
  <c r="O20" i="8"/>
  <c r="M20" i="8"/>
  <c r="K20" i="8"/>
  <c r="K6" i="8"/>
  <c r="M6" i="8"/>
  <c r="O6" i="8"/>
  <c r="Q6" i="8"/>
  <c r="Q10" i="8"/>
  <c r="O10" i="8"/>
  <c r="M10" i="8"/>
  <c r="Q21" i="8"/>
  <c r="O21" i="8"/>
  <c r="M21" i="8"/>
  <c r="Q19" i="8"/>
  <c r="O19" i="8"/>
  <c r="M19" i="8"/>
  <c r="Q18" i="8"/>
  <c r="O18" i="8"/>
  <c r="M18" i="8"/>
  <c r="Q17" i="8"/>
  <c r="O17" i="8"/>
  <c r="M17" i="8"/>
  <c r="Q16" i="8"/>
  <c r="O16" i="8"/>
  <c r="M16" i="8"/>
  <c r="Q15" i="8"/>
  <c r="O15" i="8"/>
  <c r="M15" i="8"/>
  <c r="Q14" i="8"/>
  <c r="O14" i="8"/>
  <c r="M14" i="8"/>
  <c r="Q13" i="8"/>
  <c r="O13" i="8"/>
  <c r="M13" i="8"/>
  <c r="A13" i="8"/>
  <c r="Q12" i="8"/>
  <c r="O12" i="8"/>
  <c r="M12" i="8"/>
  <c r="Q11" i="8"/>
  <c r="O11" i="8"/>
  <c r="M11" i="8"/>
  <c r="Q9" i="8"/>
  <c r="O9" i="8"/>
  <c r="M9" i="8"/>
  <c r="Q8" i="8"/>
  <c r="O8" i="8"/>
  <c r="M8" i="8"/>
  <c r="Q7" i="8"/>
  <c r="C7" i="8" s="1"/>
  <c r="O7" i="8"/>
  <c r="M7" i="8"/>
  <c r="H6" i="8"/>
  <c r="H7" i="8" s="1"/>
  <c r="Q4" i="8"/>
  <c r="O4" i="8"/>
  <c r="M4" i="8"/>
  <c r="K4" i="8"/>
  <c r="I4" i="8"/>
  <c r="E4" i="8"/>
  <c r="D4" i="8"/>
  <c r="Q3" i="8"/>
  <c r="O3" i="8"/>
  <c r="M3" i="8"/>
  <c r="K3" i="8"/>
  <c r="I3" i="8"/>
  <c r="Q2" i="8"/>
  <c r="O2" i="8"/>
  <c r="M2" i="8"/>
  <c r="K2" i="8"/>
  <c r="I2" i="8"/>
  <c r="Q1" i="8"/>
  <c r="O1" i="8"/>
  <c r="M1" i="8"/>
  <c r="K1" i="8"/>
  <c r="I1" i="8"/>
  <c r="K30" i="12" l="1"/>
  <c r="L31" i="12"/>
  <c r="H36" i="12"/>
  <c r="I26" i="12"/>
  <c r="A26" i="12" s="1"/>
  <c r="J27" i="12"/>
  <c r="K57" i="12"/>
  <c r="L58" i="12"/>
  <c r="I52" i="12"/>
  <c r="J53" i="12"/>
  <c r="H69" i="12"/>
  <c r="H70" i="12"/>
  <c r="H10" i="10"/>
  <c r="H11" i="10"/>
  <c r="J14" i="14"/>
  <c r="I14" i="14" s="1"/>
  <c r="A13" i="14"/>
  <c r="H14" i="14"/>
  <c r="J8" i="10"/>
  <c r="I7" i="10"/>
  <c r="A7" i="10" s="1"/>
  <c r="H8" i="9"/>
  <c r="H9" i="9" s="1"/>
  <c r="J7" i="9"/>
  <c r="K10" i="8"/>
  <c r="K7" i="8"/>
  <c r="K11" i="8"/>
  <c r="K9" i="8"/>
  <c r="K8" i="8"/>
  <c r="L32" i="12" l="1"/>
  <c r="K31" i="12"/>
  <c r="H37" i="12"/>
  <c r="I27" i="12"/>
  <c r="A27" i="12" s="1"/>
  <c r="J28" i="12"/>
  <c r="L59" i="12"/>
  <c r="K58" i="12"/>
  <c r="I53" i="12"/>
  <c r="J55" i="12"/>
  <c r="J54" i="12"/>
  <c r="I54" i="12" s="1"/>
  <c r="A54" i="12" s="1"/>
  <c r="H71" i="12"/>
  <c r="H12" i="10"/>
  <c r="H13" i="10" s="1"/>
  <c r="H10" i="9"/>
  <c r="H11" i="9"/>
  <c r="J15" i="14"/>
  <c r="H15" i="14"/>
  <c r="H19" i="11"/>
  <c r="H20" i="11" s="1"/>
  <c r="H21" i="11" s="1"/>
  <c r="I8" i="10"/>
  <c r="J9" i="10"/>
  <c r="I7" i="9"/>
  <c r="A7" i="9" s="1"/>
  <c r="J8" i="9"/>
  <c r="K12" i="8"/>
  <c r="H17" i="14" l="1"/>
  <c r="H16" i="14"/>
  <c r="J17" i="14"/>
  <c r="J16" i="14"/>
  <c r="I16" i="14" s="1"/>
  <c r="A16" i="14" s="1"/>
  <c r="L33" i="12"/>
  <c r="K32" i="12"/>
  <c r="H38" i="12"/>
  <c r="I28" i="12"/>
  <c r="A28" i="12" s="1"/>
  <c r="J29" i="12"/>
  <c r="K59" i="12"/>
  <c r="L60" i="12"/>
  <c r="H72" i="12"/>
  <c r="I55" i="12"/>
  <c r="A55" i="12" s="1"/>
  <c r="B56" i="12" s="1"/>
  <c r="J56" i="12"/>
  <c r="J10" i="10"/>
  <c r="I10" i="10" s="1"/>
  <c r="A10" i="10" s="1"/>
  <c r="J11" i="10"/>
  <c r="H14" i="10"/>
  <c r="H15" i="10" s="1"/>
  <c r="H16" i="10" s="1"/>
  <c r="H12" i="9"/>
  <c r="H53" i="14"/>
  <c r="I15" i="14"/>
  <c r="J19" i="11"/>
  <c r="I19" i="11" s="1"/>
  <c r="I9" i="10"/>
  <c r="J9" i="9"/>
  <c r="I8" i="9"/>
  <c r="K13" i="8"/>
  <c r="J18" i="14" l="1"/>
  <c r="I17" i="14"/>
  <c r="A17" i="14" s="1"/>
  <c r="B18" i="14" s="1"/>
  <c r="H18" i="14"/>
  <c r="K33" i="12"/>
  <c r="L34" i="12"/>
  <c r="J30" i="12"/>
  <c r="I29" i="12"/>
  <c r="A29" i="12" s="1"/>
  <c r="H40" i="12"/>
  <c r="H39" i="12"/>
  <c r="L61" i="12"/>
  <c r="K60" i="12"/>
  <c r="J57" i="12"/>
  <c r="I56" i="12"/>
  <c r="A56" i="12" s="1"/>
  <c r="H73" i="12"/>
  <c r="J12" i="10"/>
  <c r="I11" i="10"/>
  <c r="A11" i="10" s="1"/>
  <c r="J10" i="9"/>
  <c r="I10" i="9" s="1"/>
  <c r="A10" i="9" s="1"/>
  <c r="J11" i="9"/>
  <c r="H54" i="14"/>
  <c r="H55" i="14" s="1"/>
  <c r="H17" i="10"/>
  <c r="I9" i="9"/>
  <c r="I12" i="10" l="1"/>
  <c r="A12" i="10" s="1"/>
  <c r="J13" i="10"/>
  <c r="I13" i="10" s="1"/>
  <c r="H19" i="14"/>
  <c r="I18" i="14"/>
  <c r="A18" i="14" s="1"/>
  <c r="J19" i="14"/>
  <c r="I19" i="14" s="1"/>
  <c r="L35" i="12"/>
  <c r="K34" i="12"/>
  <c r="H41" i="12"/>
  <c r="J31" i="12"/>
  <c r="I30" i="12"/>
  <c r="A30" i="12" s="1"/>
  <c r="K61" i="12"/>
  <c r="L62" i="12"/>
  <c r="I57" i="12"/>
  <c r="A57" i="12" s="1"/>
  <c r="J58" i="12"/>
  <c r="H74" i="12"/>
  <c r="J12" i="9"/>
  <c r="I12" i="9" s="1"/>
  <c r="A12" i="9" s="1"/>
  <c r="I11" i="9"/>
  <c r="A11" i="9" s="1"/>
  <c r="H57" i="14"/>
  <c r="H56" i="14"/>
  <c r="H18" i="10"/>
  <c r="K14" i="8"/>
  <c r="L36" i="12" l="1"/>
  <c r="K35" i="12"/>
  <c r="H42" i="12"/>
  <c r="I31" i="12"/>
  <c r="A31" i="12" s="1"/>
  <c r="J32" i="12"/>
  <c r="L63" i="12"/>
  <c r="K62" i="12"/>
  <c r="H75" i="12"/>
  <c r="I58" i="12"/>
  <c r="A58" i="12" s="1"/>
  <c r="J59" i="12"/>
  <c r="H58" i="14"/>
  <c r="H22" i="11"/>
  <c r="H19" i="10"/>
  <c r="K14" i="9"/>
  <c r="K15" i="8"/>
  <c r="K36" i="12" l="1"/>
  <c r="L37" i="12"/>
  <c r="J33" i="12"/>
  <c r="I33" i="12" s="1"/>
  <c r="A33" i="12" s="1"/>
  <c r="J34" i="12"/>
  <c r="I32" i="12"/>
  <c r="A32" i="12" s="1"/>
  <c r="H43" i="12"/>
  <c r="K63" i="12"/>
  <c r="L64" i="12"/>
  <c r="I59" i="12"/>
  <c r="A59" i="12" s="1"/>
  <c r="J60" i="12"/>
  <c r="H76" i="12"/>
  <c r="H59" i="14"/>
  <c r="H23" i="11"/>
  <c r="J20" i="11"/>
  <c r="J21" i="11" s="1"/>
  <c r="I21" i="11" s="1"/>
  <c r="A19" i="11"/>
  <c r="H20" i="10"/>
  <c r="H21" i="10" s="1"/>
  <c r="K15" i="9"/>
  <c r="H8" i="8"/>
  <c r="H9" i="8" s="1"/>
  <c r="K16" i="8"/>
  <c r="K37" i="12" l="1"/>
  <c r="L38" i="12"/>
  <c r="I34" i="12"/>
  <c r="A34" i="12" s="1"/>
  <c r="J35" i="12"/>
  <c r="H44" i="12"/>
  <c r="K64" i="12"/>
  <c r="L65" i="12"/>
  <c r="H81" i="12"/>
  <c r="J61" i="12"/>
  <c r="I60" i="12"/>
  <c r="A60" i="12" s="1"/>
  <c r="H77" i="12"/>
  <c r="H60" i="14"/>
  <c r="H24" i="11"/>
  <c r="I20" i="11"/>
  <c r="A20" i="11" s="1"/>
  <c r="K16" i="9"/>
  <c r="H11" i="8"/>
  <c r="H10" i="8"/>
  <c r="K17" i="8"/>
  <c r="K38" i="12" l="1"/>
  <c r="L39" i="12"/>
  <c r="H45" i="12"/>
  <c r="I35" i="12"/>
  <c r="A35" i="12" s="1"/>
  <c r="J36" i="12"/>
  <c r="K65" i="12"/>
  <c r="L66" i="12"/>
  <c r="H82" i="12"/>
  <c r="H83" i="12" s="1"/>
  <c r="H78" i="12"/>
  <c r="I61" i="12"/>
  <c r="A61" i="12" s="1"/>
  <c r="J62" i="12"/>
  <c r="H12" i="8"/>
  <c r="H61" i="14"/>
  <c r="K22" i="11"/>
  <c r="H25" i="11"/>
  <c r="K14" i="10"/>
  <c r="J14" i="10"/>
  <c r="A13" i="10"/>
  <c r="K17" i="9"/>
  <c r="K18" i="8"/>
  <c r="H13" i="8" l="1"/>
  <c r="H14" i="8" s="1"/>
  <c r="H15" i="8" s="1"/>
  <c r="H16" i="8" s="1"/>
  <c r="L40" i="12"/>
  <c r="K39" i="12"/>
  <c r="I36" i="12"/>
  <c r="A36" i="12" s="1"/>
  <c r="J37" i="12"/>
  <c r="H46" i="12"/>
  <c r="L67" i="12"/>
  <c r="K66" i="12"/>
  <c r="I62" i="12"/>
  <c r="A62" i="12" s="1"/>
  <c r="J63" i="12"/>
  <c r="H79" i="12"/>
  <c r="H85" i="12"/>
  <c r="H84" i="12"/>
  <c r="H62" i="14"/>
  <c r="K23" i="11"/>
  <c r="H26" i="11"/>
  <c r="I14" i="10"/>
  <c r="A14" i="10" s="1"/>
  <c r="J15" i="10"/>
  <c r="K15" i="10"/>
  <c r="H22" i="10"/>
  <c r="K18" i="9"/>
  <c r="H17" i="8"/>
  <c r="K19" i="8"/>
  <c r="L41" i="12" l="1"/>
  <c r="K40" i="12"/>
  <c r="J38" i="12"/>
  <c r="I37" i="12"/>
  <c r="A37" i="12" s="1"/>
  <c r="H47" i="12"/>
  <c r="L68" i="12"/>
  <c r="K67" i="12"/>
  <c r="H86" i="12"/>
  <c r="I63" i="12"/>
  <c r="A63" i="12" s="1"/>
  <c r="J64" i="12"/>
  <c r="H80" i="12"/>
  <c r="H27" i="11"/>
  <c r="K24" i="11"/>
  <c r="K16" i="10"/>
  <c r="I15" i="10"/>
  <c r="A15" i="10" s="1"/>
  <c r="J16" i="10"/>
  <c r="H23" i="10"/>
  <c r="K19" i="9"/>
  <c r="H14" i="9"/>
  <c r="H18" i="8"/>
  <c r="K21" i="8"/>
  <c r="K41" i="12" l="1"/>
  <c r="L42" i="12"/>
  <c r="H48" i="12"/>
  <c r="J39" i="12"/>
  <c r="I38" i="12"/>
  <c r="A38" i="12" s="1"/>
  <c r="J40" i="12"/>
  <c r="I40" i="12" s="1"/>
  <c r="A40" i="12" s="1"/>
  <c r="L69" i="12"/>
  <c r="K68" i="12"/>
  <c r="H87" i="12"/>
  <c r="J65" i="12"/>
  <c r="I64" i="12"/>
  <c r="A64" i="12" s="1"/>
  <c r="H28" i="11"/>
  <c r="K25" i="11"/>
  <c r="J17" i="10"/>
  <c r="I16" i="10"/>
  <c r="A16" i="10" s="1"/>
  <c r="H24" i="10"/>
  <c r="K17" i="10"/>
  <c r="K20" i="9"/>
  <c r="H15" i="9"/>
  <c r="H19" i="8"/>
  <c r="H20" i="8" s="1"/>
  <c r="I6" i="8"/>
  <c r="K42" i="12" l="1"/>
  <c r="L43" i="12"/>
  <c r="I39" i="12"/>
  <c r="A39" i="12" s="1"/>
  <c r="J41" i="12"/>
  <c r="L70" i="12"/>
  <c r="K69" i="12"/>
  <c r="H88" i="12"/>
  <c r="J66" i="12"/>
  <c r="I65" i="12"/>
  <c r="K26" i="11"/>
  <c r="H29" i="11"/>
  <c r="K18" i="10"/>
  <c r="I17" i="10"/>
  <c r="A17" i="10" s="1"/>
  <c r="J18" i="10"/>
  <c r="H16" i="9"/>
  <c r="H21" i="8"/>
  <c r="K43" i="12" l="1"/>
  <c r="L44" i="12"/>
  <c r="J42" i="12"/>
  <c r="I41" i="12"/>
  <c r="A41" i="12" s="1"/>
  <c r="K70" i="12"/>
  <c r="L71" i="12"/>
  <c r="J67" i="12"/>
  <c r="I66" i="12"/>
  <c r="A66" i="12" s="1"/>
  <c r="B11" i="12" s="1"/>
  <c r="H89" i="12"/>
  <c r="H30" i="11"/>
  <c r="K27" i="11"/>
  <c r="I18" i="10"/>
  <c r="A18" i="10" s="1"/>
  <c r="J19" i="10"/>
  <c r="K19" i="10"/>
  <c r="K21" i="9"/>
  <c r="H17" i="9"/>
  <c r="J8" i="8"/>
  <c r="I7" i="8"/>
  <c r="A7" i="8" s="1"/>
  <c r="L45" i="12" l="1"/>
  <c r="K44" i="12"/>
  <c r="I42" i="12"/>
  <c r="A42" i="12" s="1"/>
  <c r="J43" i="12"/>
  <c r="L72" i="12"/>
  <c r="K71" i="12"/>
  <c r="H90" i="12"/>
  <c r="J68" i="12"/>
  <c r="I67" i="12"/>
  <c r="H31" i="11"/>
  <c r="K28" i="11"/>
  <c r="K20" i="10"/>
  <c r="I19" i="10"/>
  <c r="A19" i="10" s="1"/>
  <c r="J20" i="10"/>
  <c r="J21" i="10" s="1"/>
  <c r="I21" i="10" s="1"/>
  <c r="K22" i="9"/>
  <c r="H18" i="9"/>
  <c r="J9" i="8"/>
  <c r="J10" i="8" s="1"/>
  <c r="I10" i="8" s="1"/>
  <c r="A10" i="8" s="1"/>
  <c r="I8" i="8"/>
  <c r="K45" i="12" l="1"/>
  <c r="L46" i="12"/>
  <c r="I43" i="12"/>
  <c r="A43" i="12" s="1"/>
  <c r="J44" i="12"/>
  <c r="K72" i="12"/>
  <c r="L73" i="12"/>
  <c r="I68" i="12"/>
  <c r="J70" i="12"/>
  <c r="J69" i="12"/>
  <c r="I69" i="12" s="1"/>
  <c r="A69" i="12" s="1"/>
  <c r="H32" i="11"/>
  <c r="K29" i="11"/>
  <c r="I20" i="10"/>
  <c r="A20" i="10" s="1"/>
  <c r="H19" i="9"/>
  <c r="K23" i="9"/>
  <c r="I9" i="8"/>
  <c r="J11" i="8"/>
  <c r="L47" i="12" l="1"/>
  <c r="K46" i="12"/>
  <c r="J45" i="12"/>
  <c r="I44" i="12"/>
  <c r="A44" i="12" s="1"/>
  <c r="L74" i="12"/>
  <c r="K73" i="12"/>
  <c r="J71" i="12"/>
  <c r="I70" i="12"/>
  <c r="A70" i="12" s="1"/>
  <c r="B71" i="12" s="1"/>
  <c r="K30" i="11"/>
  <c r="H33" i="11"/>
  <c r="H20" i="9"/>
  <c r="H21" i="9" s="1"/>
  <c r="I11" i="8"/>
  <c r="A11" i="8" s="1"/>
  <c r="J12" i="8"/>
  <c r="L48" i="12" l="1"/>
  <c r="K48" i="12" s="1"/>
  <c r="K47" i="12"/>
  <c r="J46" i="12"/>
  <c r="I45" i="12"/>
  <c r="A45" i="12" s="1"/>
  <c r="K74" i="12"/>
  <c r="L75" i="12"/>
  <c r="I71" i="12"/>
  <c r="A71" i="12" s="1"/>
  <c r="J72" i="12"/>
  <c r="K31" i="11"/>
  <c r="H34" i="11"/>
  <c r="K22" i="10"/>
  <c r="A21" i="10"/>
  <c r="J22" i="10"/>
  <c r="K24" i="9"/>
  <c r="J13" i="8"/>
  <c r="J14" i="8" s="1"/>
  <c r="I12" i="8"/>
  <c r="A12" i="8" s="1"/>
  <c r="J47" i="12" l="1"/>
  <c r="I46" i="12"/>
  <c r="A46" i="12" s="1"/>
  <c r="L76" i="12"/>
  <c r="K75" i="12"/>
  <c r="J73" i="12"/>
  <c r="I72" i="12"/>
  <c r="A72" i="12" s="1"/>
  <c r="K32" i="11"/>
  <c r="H35" i="11"/>
  <c r="H36" i="11" s="1"/>
  <c r="H38" i="11" s="1"/>
  <c r="J22" i="11"/>
  <c r="A21" i="11"/>
  <c r="K23" i="10"/>
  <c r="J23" i="10"/>
  <c r="I22" i="10"/>
  <c r="A22" i="10" s="1"/>
  <c r="K25" i="9"/>
  <c r="I13" i="8"/>
  <c r="I47" i="12" l="1"/>
  <c r="A47" i="12" s="1"/>
  <c r="J48" i="12"/>
  <c r="I48" i="12" s="1"/>
  <c r="A48" i="12" s="1"/>
  <c r="K76" i="12"/>
  <c r="L77" i="12"/>
  <c r="J74" i="12"/>
  <c r="I73" i="12"/>
  <c r="A73" i="12" s="1"/>
  <c r="L20" i="14"/>
  <c r="H37" i="11"/>
  <c r="H39" i="11" s="1"/>
  <c r="J23" i="11"/>
  <c r="I22" i="11"/>
  <c r="A22" i="11" s="1"/>
  <c r="K33" i="11"/>
  <c r="K24" i="10"/>
  <c r="I23" i="10"/>
  <c r="A23" i="10" s="1"/>
  <c r="J24" i="10"/>
  <c r="H22" i="9"/>
  <c r="K77" i="12" l="1"/>
  <c r="L78" i="12"/>
  <c r="I74" i="12"/>
  <c r="A74" i="12" s="1"/>
  <c r="J75" i="12"/>
  <c r="K20" i="14"/>
  <c r="L21" i="14"/>
  <c r="I23" i="11"/>
  <c r="A23" i="11" s="1"/>
  <c r="J24" i="11"/>
  <c r="K34" i="11"/>
  <c r="I24" i="10"/>
  <c r="A24" i="10" s="1"/>
  <c r="H23" i="9"/>
  <c r="H24" i="9" s="1"/>
  <c r="I14" i="8"/>
  <c r="A14" i="8" s="1"/>
  <c r="J15" i="8"/>
  <c r="L79" i="12" l="1"/>
  <c r="K78" i="12"/>
  <c r="I75" i="12"/>
  <c r="A75" i="12" s="1"/>
  <c r="J76" i="12"/>
  <c r="L22" i="14"/>
  <c r="K21" i="14"/>
  <c r="I24" i="11"/>
  <c r="A24" i="11" s="1"/>
  <c r="J25" i="11"/>
  <c r="K35" i="11"/>
  <c r="I15" i="8"/>
  <c r="A15" i="8" s="1"/>
  <c r="J16" i="8"/>
  <c r="L80" i="12" l="1"/>
  <c r="K79" i="12"/>
  <c r="J77" i="12"/>
  <c r="I76" i="12"/>
  <c r="A76" i="12" s="1"/>
  <c r="L23" i="14"/>
  <c r="K22" i="14"/>
  <c r="J26" i="11"/>
  <c r="I25" i="11"/>
  <c r="A25" i="11" s="1"/>
  <c r="J14" i="9"/>
  <c r="A13" i="9"/>
  <c r="J17" i="8"/>
  <c r="I16" i="8"/>
  <c r="A16" i="8" s="1"/>
  <c r="K80" i="12" l="1"/>
  <c r="L81" i="12"/>
  <c r="J78" i="12"/>
  <c r="I77" i="12"/>
  <c r="A77" i="12" s="1"/>
  <c r="K23" i="14"/>
  <c r="L24" i="14"/>
  <c r="J27" i="11"/>
  <c r="I26" i="11"/>
  <c r="A26" i="11" s="1"/>
  <c r="H25" i="9"/>
  <c r="J15" i="9"/>
  <c r="I14" i="9"/>
  <c r="A14" i="9" s="1"/>
  <c r="J18" i="8"/>
  <c r="I17" i="8"/>
  <c r="A17" i="8" s="1"/>
  <c r="K81" i="12" l="1"/>
  <c r="L82" i="12"/>
  <c r="I78" i="12"/>
  <c r="A78" i="12" s="1"/>
  <c r="J79" i="12"/>
  <c r="K24" i="14"/>
  <c r="L25" i="14"/>
  <c r="I27" i="11"/>
  <c r="A27" i="11" s="1"/>
  <c r="J28" i="11"/>
  <c r="J16" i="9"/>
  <c r="I15" i="9"/>
  <c r="A15" i="9" s="1"/>
  <c r="I18" i="8"/>
  <c r="A18" i="8" s="1"/>
  <c r="J19" i="8"/>
  <c r="J20" i="8" s="1"/>
  <c r="I20" i="8" s="1"/>
  <c r="A20" i="8" s="1"/>
  <c r="K82" i="12" l="1"/>
  <c r="L83" i="12"/>
  <c r="I79" i="12"/>
  <c r="A79" i="12" s="1"/>
  <c r="J80" i="12"/>
  <c r="L26" i="14"/>
  <c r="K25" i="14"/>
  <c r="I28" i="11"/>
  <c r="A28" i="11" s="1"/>
  <c r="J29" i="11"/>
  <c r="I16" i="9"/>
  <c r="A16" i="9" s="1"/>
  <c r="J17" i="9"/>
  <c r="J21" i="8"/>
  <c r="I19" i="8"/>
  <c r="A19" i="8" s="1"/>
  <c r="K83" i="12" l="1"/>
  <c r="L84" i="12"/>
  <c r="I80" i="12"/>
  <c r="J81" i="12"/>
  <c r="L27" i="14"/>
  <c r="K26" i="14"/>
  <c r="J30" i="11"/>
  <c r="I29" i="11"/>
  <c r="A29" i="11" s="1"/>
  <c r="J18" i="9"/>
  <c r="I17" i="9"/>
  <c r="A17" i="9" s="1"/>
  <c r="I21" i="8"/>
  <c r="A21" i="8" s="1"/>
  <c r="L85" i="12" l="1"/>
  <c r="K84" i="12"/>
  <c r="J82" i="12"/>
  <c r="I81" i="12"/>
  <c r="A81" i="12" s="1"/>
  <c r="K27" i="14"/>
  <c r="L28" i="14"/>
  <c r="J31" i="11"/>
  <c r="I30" i="11"/>
  <c r="A30" i="11" s="1"/>
  <c r="J19" i="9"/>
  <c r="I18" i="9"/>
  <c r="A18" i="9" s="1"/>
  <c r="K85" i="12" l="1"/>
  <c r="L86" i="12"/>
  <c r="J83" i="12"/>
  <c r="I82" i="12"/>
  <c r="K28" i="14"/>
  <c r="L29" i="14"/>
  <c r="I31" i="11"/>
  <c r="A31" i="11" s="1"/>
  <c r="J32" i="11"/>
  <c r="J20" i="9"/>
  <c r="J21" i="9" s="1"/>
  <c r="I21" i="9" s="1"/>
  <c r="I19" i="9"/>
  <c r="A19" i="9" s="1"/>
  <c r="K86" i="12" l="1"/>
  <c r="L87" i="12"/>
  <c r="J84" i="12"/>
  <c r="I84" i="12" s="1"/>
  <c r="A84" i="12" s="1"/>
  <c r="J85" i="12"/>
  <c r="I83" i="12"/>
  <c r="L30" i="14"/>
  <c r="K29" i="14"/>
  <c r="I32" i="11"/>
  <c r="A32" i="11" s="1"/>
  <c r="J33" i="11"/>
  <c r="I20" i="9"/>
  <c r="A20" i="9" s="1"/>
  <c r="L88" i="12" l="1"/>
  <c r="K87" i="12"/>
  <c r="J86" i="12"/>
  <c r="I85" i="12"/>
  <c r="A85" i="12" s="1"/>
  <c r="B86" i="12" s="1"/>
  <c r="L31" i="14"/>
  <c r="K30" i="14"/>
  <c r="J34" i="11"/>
  <c r="I33" i="11"/>
  <c r="A33" i="11" s="1"/>
  <c r="K88" i="12" l="1"/>
  <c r="L89" i="12"/>
  <c r="I86" i="12"/>
  <c r="A86" i="12" s="1"/>
  <c r="J87" i="12"/>
  <c r="K31" i="14"/>
  <c r="L32" i="14"/>
  <c r="J35" i="11"/>
  <c r="J36" i="11" s="1"/>
  <c r="J38" i="11" s="1"/>
  <c r="I38" i="11" s="1"/>
  <c r="I34" i="11"/>
  <c r="A34" i="11" s="1"/>
  <c r="J22" i="9"/>
  <c r="A21" i="9"/>
  <c r="K89" i="12" l="1"/>
  <c r="L90" i="12"/>
  <c r="K90" i="12" s="1"/>
  <c r="I87" i="12"/>
  <c r="A87" i="12" s="1"/>
  <c r="J88" i="12"/>
  <c r="K32" i="14"/>
  <c r="L33" i="14"/>
  <c r="J37" i="11"/>
  <c r="I36" i="11"/>
  <c r="A36" i="11" s="1"/>
  <c r="I35" i="11"/>
  <c r="A35" i="11" s="1"/>
  <c r="J23" i="9"/>
  <c r="J24" i="9" s="1"/>
  <c r="I24" i="9" s="1"/>
  <c r="I22" i="9"/>
  <c r="A22" i="9" s="1"/>
  <c r="I88" i="12" l="1"/>
  <c r="A88" i="12" s="1"/>
  <c r="J89" i="12"/>
  <c r="I37" i="11"/>
  <c r="A37" i="11" s="1"/>
  <c r="J39" i="11"/>
  <c r="L34" i="14"/>
  <c r="K33" i="14"/>
  <c r="I23" i="9"/>
  <c r="A23" i="9" s="1"/>
  <c r="J90" i="12" l="1"/>
  <c r="I90" i="12" s="1"/>
  <c r="A90" i="12" s="1"/>
  <c r="I89" i="12"/>
  <c r="A89" i="12" s="1"/>
  <c r="I39" i="11"/>
  <c r="J40" i="11"/>
  <c r="H20" i="14"/>
  <c r="L35" i="14"/>
  <c r="K34" i="14"/>
  <c r="I40" i="11" l="1"/>
  <c r="A40" i="11" s="1"/>
  <c r="J41" i="11"/>
  <c r="K35" i="14"/>
  <c r="L36" i="14"/>
  <c r="H21" i="14"/>
  <c r="J25" i="9"/>
  <c r="A24" i="9"/>
  <c r="J42" i="11" l="1"/>
  <c r="I41" i="11"/>
  <c r="H22" i="14"/>
  <c r="K36" i="14"/>
  <c r="L37" i="14"/>
  <c r="I25" i="9"/>
  <c r="A25" i="9" s="1"/>
  <c r="J44" i="11" l="1"/>
  <c r="I42" i="11"/>
  <c r="J43" i="11"/>
  <c r="I43" i="11" s="1"/>
  <c r="A43" i="11" s="1"/>
  <c r="K37" i="14"/>
  <c r="L38" i="14"/>
  <c r="H23" i="14"/>
  <c r="L39" i="14" l="1"/>
  <c r="L40" i="14"/>
  <c r="K40" i="14" s="1"/>
  <c r="K39" i="14"/>
  <c r="L41" i="14"/>
  <c r="K41" i="14" s="1"/>
  <c r="K38" i="14"/>
  <c r="I44" i="11"/>
  <c r="A44" i="11" s="1"/>
  <c r="B45" i="11" s="1"/>
  <c r="J45" i="11"/>
  <c r="H24" i="14"/>
  <c r="L42" i="14" l="1"/>
  <c r="J46" i="11"/>
  <c r="I45" i="11"/>
  <c r="A45" i="11" s="1"/>
  <c r="H25" i="14"/>
  <c r="L43" i="14" l="1"/>
  <c r="L44" i="14" s="1"/>
  <c r="K42" i="14"/>
  <c r="I46" i="11"/>
  <c r="A46" i="11" s="1"/>
  <c r="J47" i="11"/>
  <c r="H26" i="14"/>
  <c r="K44" i="14" l="1"/>
  <c r="L45" i="14"/>
  <c r="K43" i="14"/>
  <c r="I47" i="11"/>
  <c r="A47" i="11" s="1"/>
  <c r="J48" i="11"/>
  <c r="H27" i="14"/>
  <c r="I63" i="14"/>
  <c r="K45" i="14" l="1"/>
  <c r="L46" i="14"/>
  <c r="K46" i="14" s="1"/>
  <c r="J49" i="11"/>
  <c r="I49" i="11" s="1"/>
  <c r="A49" i="11" s="1"/>
  <c r="I48" i="11"/>
  <c r="A48" i="11" s="1"/>
  <c r="H28" i="14"/>
  <c r="L47" i="14" l="1"/>
  <c r="K47" i="14" s="1"/>
  <c r="H29" i="14"/>
  <c r="H30" i="14" l="1"/>
  <c r="H31" i="14" l="1"/>
  <c r="L48" i="14" l="1"/>
  <c r="H32" i="14"/>
  <c r="L49" i="14" l="1"/>
  <c r="K48" i="14"/>
  <c r="H33" i="14"/>
  <c r="L50" i="14" l="1"/>
  <c r="L52" i="14" s="1"/>
  <c r="K49" i="14"/>
  <c r="H34" i="14"/>
  <c r="L53" i="14" l="1"/>
  <c r="K52" i="14"/>
  <c r="K50" i="14"/>
  <c r="L51" i="14"/>
  <c r="K51" i="14" s="1"/>
  <c r="H35" i="14"/>
  <c r="L54" i="14" l="1"/>
  <c r="K53" i="14"/>
  <c r="H36" i="14"/>
  <c r="L55" i="14" l="1"/>
  <c r="K54" i="14"/>
  <c r="H37" i="14"/>
  <c r="H38" i="14" l="1"/>
  <c r="H39" i="14"/>
  <c r="H41" i="14" s="1"/>
  <c r="H42" i="14" s="1"/>
  <c r="H43" i="14" s="1"/>
  <c r="H40" i="14"/>
  <c r="L56" i="14"/>
  <c r="K55" i="14"/>
  <c r="H45" i="14" l="1"/>
  <c r="H44" i="14"/>
  <c r="K56" i="14"/>
  <c r="L57" i="14"/>
  <c r="H46" i="14" l="1"/>
  <c r="K57" i="14"/>
  <c r="L58" i="14"/>
  <c r="H47" i="14" l="1"/>
  <c r="H48" i="14" s="1"/>
  <c r="H49" i="14" s="1"/>
  <c r="H50" i="14" s="1"/>
  <c r="H52" i="14" s="1"/>
  <c r="K58" i="14"/>
  <c r="L59" i="14"/>
  <c r="L60" i="14" l="1"/>
  <c r="K59" i="14"/>
  <c r="H51" i="14"/>
  <c r="L61" i="14" l="1"/>
  <c r="K60" i="14"/>
  <c r="K61" i="14" l="1"/>
  <c r="L62" i="14"/>
  <c r="K62" i="14" s="1"/>
  <c r="J20" i="14"/>
  <c r="A19" i="14"/>
  <c r="J21" i="14" l="1"/>
  <c r="I20" i="14"/>
  <c r="A20" i="14" s="1"/>
  <c r="I21" i="14" l="1"/>
  <c r="A21" i="14" s="1"/>
  <c r="J22" i="14"/>
  <c r="I22" i="14" l="1"/>
  <c r="A22" i="14" s="1"/>
  <c r="J23" i="14"/>
  <c r="J24" i="14" l="1"/>
  <c r="I23" i="14"/>
  <c r="A23" i="14" s="1"/>
  <c r="J25" i="14" l="1"/>
  <c r="I24" i="14"/>
  <c r="A24" i="14" s="1"/>
  <c r="I25" i="14" l="1"/>
  <c r="A25" i="14" s="1"/>
  <c r="J26" i="14"/>
  <c r="I26" i="14" l="1"/>
  <c r="A26" i="14" s="1"/>
  <c r="J27" i="14"/>
  <c r="J28" i="14" l="1"/>
  <c r="I27" i="14"/>
  <c r="A27" i="14" s="1"/>
  <c r="J29" i="14" l="1"/>
  <c r="I28" i="14"/>
  <c r="A28" i="14" s="1"/>
  <c r="I29" i="14" l="1"/>
  <c r="A29" i="14" s="1"/>
  <c r="J30" i="14"/>
  <c r="I30" i="14" l="1"/>
  <c r="A30" i="14" s="1"/>
  <c r="J31" i="14"/>
  <c r="J32" i="14" l="1"/>
  <c r="I31" i="14"/>
  <c r="A31" i="14" s="1"/>
  <c r="J33" i="14" l="1"/>
  <c r="I32" i="14"/>
  <c r="A32" i="14" s="1"/>
  <c r="I33" i="14" l="1"/>
  <c r="A33" i="14" s="1"/>
  <c r="J34" i="14"/>
  <c r="I34" i="14" l="1"/>
  <c r="A34" i="14" s="1"/>
  <c r="J35" i="14"/>
  <c r="J36" i="14" l="1"/>
  <c r="I35" i="14"/>
  <c r="A35" i="14" s="1"/>
  <c r="J37" i="14" l="1"/>
  <c r="I36" i="14"/>
  <c r="A36" i="14" s="1"/>
  <c r="J38" i="14" l="1"/>
  <c r="I37" i="14"/>
  <c r="A37" i="14" s="1"/>
  <c r="J39" i="14" l="1"/>
  <c r="J41" i="14" s="1"/>
  <c r="I41" i="14" s="1"/>
  <c r="A41" i="14" s="1"/>
  <c r="B11" i="14" s="1"/>
  <c r="J40" i="14"/>
  <c r="I40" i="14" s="1"/>
  <c r="I38" i="14"/>
  <c r="A38" i="14" s="1"/>
  <c r="I39" i="14" l="1"/>
  <c r="J42" i="14"/>
  <c r="I42" i="14" l="1"/>
  <c r="J43" i="14"/>
  <c r="J44" i="14" l="1"/>
  <c r="I44" i="14" s="1"/>
  <c r="A44" i="14" s="1"/>
  <c r="J45" i="14"/>
  <c r="I43" i="14"/>
  <c r="I45" i="14" l="1"/>
  <c r="A45" i="14" s="1"/>
  <c r="B46" i="14" s="1"/>
  <c r="J46" i="14"/>
  <c r="I46" i="14" s="1"/>
  <c r="A46" i="14" s="1"/>
  <c r="J47" i="14"/>
  <c r="I47" i="14" s="1"/>
  <c r="J48" i="14" l="1"/>
  <c r="A47" i="14"/>
  <c r="I48" i="14" l="1"/>
  <c r="A48" i="14" s="1"/>
  <c r="J49" i="14"/>
  <c r="I49" i="14" l="1"/>
  <c r="A49" i="14" s="1"/>
  <c r="J50" i="14"/>
  <c r="J52" i="14" s="1"/>
  <c r="I52" i="14" l="1"/>
  <c r="J53" i="14"/>
  <c r="J51" i="14"/>
  <c r="I51" i="14" s="1"/>
  <c r="A51" i="14" s="1"/>
  <c r="I50" i="14"/>
  <c r="A50" i="14" s="1"/>
  <c r="I53" i="14" l="1"/>
  <c r="A53" i="14" s="1"/>
  <c r="J54" i="14"/>
  <c r="I54" i="14" l="1"/>
  <c r="J55" i="14"/>
  <c r="J57" i="14" l="1"/>
  <c r="I55" i="14"/>
  <c r="J56" i="14"/>
  <c r="I56" i="14" s="1"/>
  <c r="A56" i="14" s="1"/>
  <c r="I57" i="14" l="1"/>
  <c r="A57" i="14" s="1"/>
  <c r="B58" i="14" s="1"/>
  <c r="J58" i="14"/>
  <c r="J59" i="14" l="1"/>
  <c r="I58" i="14"/>
  <c r="A58" i="14" s="1"/>
  <c r="I59" i="14" l="1"/>
  <c r="A59" i="14" s="1"/>
  <c r="J60" i="14"/>
  <c r="I60" i="14" l="1"/>
  <c r="A60" i="14" s="1"/>
  <c r="J61" i="14"/>
  <c r="J62" i="14" l="1"/>
  <c r="I62" i="14" s="1"/>
  <c r="A62" i="14" s="1"/>
  <c r="I61" i="14"/>
  <c r="A61" i="14" s="1"/>
</calcChain>
</file>

<file path=xl/sharedStrings.xml><?xml version="1.0" encoding="utf-8"?>
<sst xmlns="http://schemas.openxmlformats.org/spreadsheetml/2006/main" count="1081" uniqueCount="276">
  <si>
    <t>C)</t>
  </si>
  <si>
    <t>Ano</t>
  </si>
  <si>
    <t>Záruční oprava a servis</t>
  </si>
  <si>
    <t>B)</t>
  </si>
  <si>
    <t>Délka záruky</t>
  </si>
  <si>
    <t>5</t>
  </si>
  <si>
    <t>A)</t>
  </si>
  <si>
    <t>Výrobce:</t>
  </si>
  <si>
    <t>Popis</t>
  </si>
  <si>
    <t>Typové označení /PartNumber</t>
  </si>
  <si>
    <t>Licence - firmware / operační systém</t>
  </si>
  <si>
    <t xml:space="preserve">Embedded / v ceně zařízení </t>
  </si>
  <si>
    <t>Paměť RAM</t>
  </si>
  <si>
    <t>2 GB, rozšiřitelná</t>
  </si>
  <si>
    <t>Paměť FLASH</t>
  </si>
  <si>
    <t>1GB</t>
  </si>
  <si>
    <t>Vstupně výstupní porty</t>
  </si>
  <si>
    <t>1x RJ-45, 1xDVI-D, 3x USB 2.0, 1x USB 3.0</t>
  </si>
  <si>
    <t>Audio-výstup</t>
  </si>
  <si>
    <t>3,5 mm konektor</t>
  </si>
  <si>
    <t>Audio-vstup</t>
  </si>
  <si>
    <t>Síťová kompatibilita - základní</t>
  </si>
  <si>
    <t>Síťová kompatibilita - protokoly</t>
  </si>
  <si>
    <t>Klávesnice</t>
  </si>
  <si>
    <t>USB, CZ</t>
  </si>
  <si>
    <t>Myš</t>
  </si>
  <si>
    <t>Optická se 2 tlačítky, 500dpi, USB</t>
  </si>
  <si>
    <t>SW kompatibilita - CITRIX</t>
  </si>
  <si>
    <t>ICA 11, CDA, HD-X MediaStream pro XenApp a XenDesktop, HD-X USB Plug-n-Play pro XenApp a XenDesktop</t>
  </si>
  <si>
    <t>Vmware View</t>
  </si>
  <si>
    <t>SW kompatibilita s Microsoft Terminal Services</t>
  </si>
  <si>
    <t>ANO</t>
  </si>
  <si>
    <t>Správa zařízení</t>
  </si>
  <si>
    <t>automatizovaný update, automatizace provozu</t>
  </si>
  <si>
    <t>Fyzické zapezpečení</t>
  </si>
  <si>
    <t>Úhlopříčka</t>
  </si>
  <si>
    <t>Rozlišení</t>
  </si>
  <si>
    <t>1920x1080</t>
  </si>
  <si>
    <t>Doba odezvy (ms)</t>
  </si>
  <si>
    <t>VGA/D-SUB</t>
  </si>
  <si>
    <t>DVI</t>
  </si>
  <si>
    <t>Kensington Security Slot</t>
  </si>
  <si>
    <t>A) - minimální požadovaná hodnota, nabízená komponenta může mít vyšší, než požadované hodnoty</t>
  </si>
  <si>
    <t>B) - maximální požadovaná hodnota, nabízená komponenta může mít nižší, než požadované hodnoty</t>
  </si>
  <si>
    <t>C) - nutná hodnota, nabízená komponenta musí mít požadovanou hodnotu</t>
  </si>
  <si>
    <t>Kompatibilita se stávajícím řešením PC učeben</t>
  </si>
  <si>
    <t>práce v režimu streamovaného OS prostřednictvím virtualizačního prostředí CITRIX</t>
  </si>
  <si>
    <t xml:space="preserve">  Microsoft Windows 7 Professional 32/64 bit</t>
  </si>
  <si>
    <t>základní deska - podpora RAM</t>
  </si>
  <si>
    <t>min. 16GB / 4 slots</t>
  </si>
  <si>
    <t>základní deska - BIOS</t>
  </si>
  <si>
    <t>Zabezpečení heslem proti neoprávněnému přístupu na dvou úrovních (administrátor/uživatel)</t>
  </si>
  <si>
    <t>Zabezpečení spuštění (bootování) heslem na dvou úrovních (administrátor/uživatel)</t>
  </si>
  <si>
    <t>Podpora zavedení OS z DVD, či zařízení na USB portu</t>
  </si>
  <si>
    <t>Možnost zablokování zavedení OS z DVD, či zařízení na USB portu</t>
  </si>
  <si>
    <t>základní deska - sloty</t>
  </si>
  <si>
    <t>grafický adaptér</t>
  </si>
  <si>
    <t>min. 512MB paměti, může být sdílená, adaptér může být integrovaný na základní desce</t>
  </si>
  <si>
    <t>osazené CPU - Výkon podle http://www.cpubenchmark.net</t>
  </si>
  <si>
    <t>osazená RAM</t>
  </si>
  <si>
    <t>Připojení LAN</t>
  </si>
  <si>
    <t>Ethernet 10/100/1000 Base Tx, podpora technologie "wake on LAN", možnost bootování - PXE support</t>
  </si>
  <si>
    <t>pevný disk</t>
  </si>
  <si>
    <t>250 GB</t>
  </si>
  <si>
    <t>optická mechanika</t>
  </si>
  <si>
    <t>zapisovací jednotka DVD</t>
  </si>
  <si>
    <t>porty USB</t>
  </si>
  <si>
    <t>Zvuková karta, reproduktor</t>
  </si>
  <si>
    <t>Splňující normu AC97, nebo novější (např. High definition Audio), integrovaný reproduktor</t>
  </si>
  <si>
    <t>skříň PC / CASE - provedení / velikost</t>
  </si>
  <si>
    <t>skříň PC / CASE - provedení / konstrukce</t>
  </si>
  <si>
    <t>skříň PC / CASE - provedení / zabezpečení</t>
  </si>
  <si>
    <t>Energetická účinnost (dle úředního věstníku EU L161/27)</t>
  </si>
  <si>
    <t>Energy Star 5.0</t>
  </si>
  <si>
    <t>Diagnostika/správa PC</t>
  </si>
  <si>
    <r>
      <t xml:space="preserve">Podpora vzdálené diagnostiky závady před zavedením OS, podpora funkčnosti vzdálené diagnostiky i při poškozeném či nefunčním OS (např. technologie </t>
    </r>
    <r>
      <rPr>
        <i/>
        <sz val="11"/>
        <color theme="1"/>
        <rFont val="Calibri"/>
        <family val="2"/>
        <charset val="238"/>
        <scheme val="minor"/>
      </rPr>
      <t>vPRO</t>
    </r>
    <r>
      <rPr>
        <sz val="11"/>
        <color theme="1"/>
        <rFont val="Calibri"/>
        <family val="2"/>
        <charset val="238"/>
        <scheme val="minor"/>
      </rPr>
      <t>).</t>
    </r>
  </si>
  <si>
    <t>Výrobková stabilita - podpora jednotného instalačního obrazu operačního systému</t>
  </si>
  <si>
    <t xml:space="preserve"> </t>
  </si>
  <si>
    <t>A - rekce NBD + oprava do 22 BD</t>
  </si>
  <si>
    <t>3</t>
  </si>
  <si>
    <t>uhlopříčka displeje</t>
  </si>
  <si>
    <t>Displej - rozlišení</t>
  </si>
  <si>
    <t>WEB kamera - rozlišení</t>
  </si>
  <si>
    <t>HD</t>
  </si>
  <si>
    <t>Síťové rozhraní</t>
  </si>
  <si>
    <t>Ethernet 10/100/1000 Base Tx</t>
  </si>
  <si>
    <t>Bezdrátové propojení</t>
  </si>
  <si>
    <t>Bluetooth, WiFi 802.11b/g/n</t>
  </si>
  <si>
    <t>rozhraní - monitor</t>
  </si>
  <si>
    <t>1x DVI/VGA , 1x DisplayPort/HDMI</t>
  </si>
  <si>
    <t>rozhraní - LAN</t>
  </si>
  <si>
    <t>1x RJ-45</t>
  </si>
  <si>
    <t>Slot pro paměťovou kartu</t>
  </si>
  <si>
    <t>SD/MMC</t>
  </si>
  <si>
    <t>rozhraní</t>
  </si>
  <si>
    <t>Operační systém</t>
  </si>
  <si>
    <t>Windows 7 Professional 64-bit</t>
  </si>
  <si>
    <t>A - reakce NBD + oprava do 22 BD</t>
  </si>
  <si>
    <t>Dokovací stanice k notebooku umožňující jeho stabilní připojení k LAN, monitoru, napájení, připojení externích zařízení do USB portů.</t>
  </si>
  <si>
    <t>rozhraní - USB</t>
  </si>
  <si>
    <t>1x USB 3, 2x USB 2</t>
  </si>
  <si>
    <t>váha</t>
  </si>
  <si>
    <t>Výdrž na baterie (osazená baterie)</t>
  </si>
  <si>
    <t>RAM - sloty</t>
  </si>
  <si>
    <t>2</t>
  </si>
  <si>
    <t>RAM - osazená</t>
  </si>
  <si>
    <t>1 slot / 4 GB</t>
  </si>
  <si>
    <t>2500</t>
  </si>
  <si>
    <t>i3-4010U</t>
  </si>
  <si>
    <t>8 hod.</t>
  </si>
  <si>
    <t>Pevný disk - velikost</t>
  </si>
  <si>
    <t>v rozmezí 13,5" - 14,5"</t>
  </si>
  <si>
    <t>1600 x 900</t>
  </si>
  <si>
    <t>256GB</t>
  </si>
  <si>
    <t>základní osazené CPU (v případě potřeby většího výkonu bude v objednávce zaměměno položkou "výkonně CPU" - 2.1.2.2) - Výkon podle http://www.cpubenchmark.net</t>
  </si>
  <si>
    <t>integrované napájení notebooku</t>
  </si>
  <si>
    <t>7000</t>
  </si>
  <si>
    <t>i5-4570</t>
  </si>
  <si>
    <t>základní příslušenství</t>
  </si>
  <si>
    <t>klávesnice CZ, optická myš</t>
  </si>
  <si>
    <t>24 měsíců</t>
  </si>
  <si>
    <t>Tenký klient</t>
  </si>
  <si>
    <t>T610</t>
  </si>
  <si>
    <r>
      <rPr>
        <b/>
        <sz val="16"/>
        <color rgb="FFFFFF00"/>
        <rFont val="Calibri"/>
        <family val="2"/>
        <charset val="238"/>
        <scheme val="minor"/>
      </rPr>
      <t>Technická specifikace vzorků</t>
    </r>
    <r>
      <rPr>
        <sz val="16"/>
        <color rgb="FFFFFF00"/>
        <rFont val="Calibri"/>
        <family val="2"/>
        <charset val="238"/>
        <scheme val="minor"/>
      </rPr>
      <t xml:space="preserve"> - část č.</t>
    </r>
  </si>
  <si>
    <t>ZADÁVACÍ DOKUMENTACE "Dodávky výpočetní a audiovizuální techniky pro ZSF JU"</t>
  </si>
  <si>
    <t>příloha č.</t>
  </si>
  <si>
    <t xml:space="preserve">Rámcová smlouva o dodávkách </t>
  </si>
  <si>
    <t>Název položky / vzorku</t>
  </si>
  <si>
    <t>d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</si>
  <si>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</si>
  <si>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</si>
  <si>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</si>
  <si>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</si>
  <si>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</si>
  <si>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</si>
  <si>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</si>
  <si>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</si>
  <si>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</si>
  <si>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</si>
  <si>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</si>
  <si>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</si>
  <si>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</si>
  <si>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</si>
  <si>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SW kompatibilita - Vmware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</si>
  <si>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</si>
  <si>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</si>
  <si>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</si>
  <si>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</si>
  <si>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</si>
  <si>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</si>
  <si>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</si>
  <si>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</si>
  <si>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</si>
  <si>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</si>
  <si>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</si>
  <si>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Síťové prvky</t>
  </si>
  <si>
    <t>počet portů</t>
  </si>
  <si>
    <t>vstupní konektory</t>
  </si>
  <si>
    <t>provedení</t>
  </si>
  <si>
    <t>aa</t>
  </si>
  <si>
    <t>ab</t>
  </si>
  <si>
    <t>ac</t>
  </si>
  <si>
    <t>ad</t>
  </si>
  <si>
    <t>ae</t>
  </si>
  <si>
    <t>Kompatibilita se stávajícím řešením</t>
  </si>
  <si>
    <t>Porty / interface</t>
  </si>
  <si>
    <t>Podpora PoE</t>
  </si>
  <si>
    <t>Management</t>
  </si>
  <si>
    <t>Vlany, filtrování a limitace</t>
  </si>
  <si>
    <t>Speciální funkce</t>
  </si>
  <si>
    <t xml:space="preserve">Skupina on-site servisu (po celou dobu záruky) </t>
  </si>
  <si>
    <t>Modul 10GB pro switch</t>
  </si>
  <si>
    <t>Rozšiřující modul pro switch</t>
  </si>
  <si>
    <t>4</t>
  </si>
  <si>
    <t>interní modul do switche</t>
  </si>
  <si>
    <t>modul do řady přepínačů HP 5800</t>
  </si>
  <si>
    <t>Kompatibilita - rozšíření switche</t>
  </si>
  <si>
    <t>přenosová rychlost sítě ETHERNET</t>
  </si>
  <si>
    <t>JC091A</t>
  </si>
  <si>
    <t xml:space="preserve"> J9774A</t>
  </si>
  <si>
    <t>10, 100, 1000, 1000, 10000 Mbps</t>
  </si>
  <si>
    <t>SFP+</t>
  </si>
  <si>
    <t xml:space="preserve">5 x 10/100/1000Tx + 1x SFP </t>
  </si>
  <si>
    <t>pasivní chlazení bez ventilátorů</t>
  </si>
  <si>
    <t>skříň - provedení, velikost</t>
  </si>
  <si>
    <t>skříň - standardní montáž, umístění</t>
  </si>
  <si>
    <t>vertikální, možnost horizontální montáže na zeď</t>
  </si>
  <si>
    <t>kompaktní (30 x 20 x 4,45 cm)</t>
  </si>
  <si>
    <t>skříň - chlazení / hlučnost</t>
  </si>
  <si>
    <t>popdpora IPv6</t>
  </si>
  <si>
    <t>podpora RADIUS</t>
  </si>
  <si>
    <t>4x 10/100/1000Tx</t>
  </si>
  <si>
    <t>napájení</t>
  </si>
  <si>
    <t>PoE+ (802.3at) / 48V</t>
  </si>
  <si>
    <t xml:space="preserve">management pomocí http, telnet, ssh </t>
  </si>
  <si>
    <t xml:space="preserve">možnost nastavení filtrace provozu ve vrstvách 2 </t>
  </si>
  <si>
    <t>Tichý gigabitový switch</t>
  </si>
  <si>
    <t>PoE tichý gigabitový switch</t>
  </si>
  <si>
    <t>Tichý Gigabitethernet přepínač určený pro zástavbu do stávající sestavy IT a AVT ve stolech (katedrách) učeben napájený prostřednictvím PoE</t>
  </si>
  <si>
    <t>skříň - možnost montáže rack 19" (není součástí dodávky)</t>
  </si>
  <si>
    <t>1</t>
  </si>
  <si>
    <t>Hodnoty parametru požadovaných zadavatelem</t>
  </si>
  <si>
    <t>Název parametru</t>
  </si>
  <si>
    <t>No.</t>
  </si>
  <si>
    <t>Typové označení výrobce /PartNumber</t>
  </si>
  <si>
    <t>Popis základní funkcionality, umístění a použití poptávané položky/vzorku</t>
  </si>
  <si>
    <t>Uchazeč vyplní všechna bílá, nepodbarvená pole dle požadavků ZD článek č. 8.7.2 (skutečné  hodnoty parametrů nabízeného vzorku)</t>
  </si>
  <si>
    <t>Délka záruky [roků]</t>
  </si>
  <si>
    <t>7</t>
  </si>
  <si>
    <t>Hodnoty parametru požadované zadavatelem</t>
  </si>
  <si>
    <t>Tichý Gigabitethernet přepínač určený pro zástavbu do stávající sestavy IT a AVT ve stolech (katedrách) učeben. Do switche budou připojena zařízení napájená dle standardu PoE ( WiFi přístupový bod, IP telefon, …)</t>
  </si>
  <si>
    <t>17</t>
  </si>
  <si>
    <t>kompaktní</t>
  </si>
  <si>
    <r>
      <t xml:space="preserve">Vybavení standardní PC učebny/studovny provozované pod virtualizovaným prostředím CITRIX - </t>
    </r>
    <r>
      <rPr>
        <b/>
        <sz val="11"/>
        <color indexed="8"/>
        <rFont val="Calibri"/>
        <family val="2"/>
        <charset val="238"/>
      </rPr>
      <t>základní výkonná jednotka</t>
    </r>
    <r>
      <rPr>
        <sz val="11"/>
        <color indexed="8"/>
        <rFont val="Calibri"/>
        <family val="2"/>
        <charset val="238"/>
      </rPr>
      <t>.</t>
    </r>
  </si>
  <si>
    <t>Možnost instalace na IWC stand</t>
  </si>
  <si>
    <t>Odhadovaný počet kusů na ZSF JU do konce platnosti smlouvy [ks]</t>
  </si>
  <si>
    <t>viz bod 8.5.1 ZD</t>
  </si>
  <si>
    <t>Kompatibility - provedení</t>
  </si>
  <si>
    <t>Virtualizované pracovní stanice</t>
  </si>
  <si>
    <r>
      <t xml:space="preserve">Vybavení standardní učebny, administrativního pracoviště - provozované pod virtualizovaným prostředím CITRIX - </t>
    </r>
    <r>
      <rPr>
        <b/>
        <sz val="11"/>
        <color indexed="8"/>
        <rFont val="Calibri"/>
        <family val="2"/>
        <charset val="238"/>
      </rPr>
      <t>základní výkonná jednotka</t>
    </r>
    <r>
      <rPr>
        <sz val="11"/>
        <color indexed="8"/>
        <rFont val="Calibri"/>
        <family val="2"/>
        <charset val="238"/>
      </rPr>
      <t>.</t>
    </r>
  </si>
  <si>
    <t>39</t>
  </si>
  <si>
    <t>Černá, třídy Small Form Factor (rozměry max. 40 x 12 x 45 cm), skříň musí umožnit bezpečný provoz počítače v horizontální i vertikální poloze.</t>
  </si>
  <si>
    <t>44</t>
  </si>
  <si>
    <t>Přenositelná licence operačního systému pro streamovaný operační systém.</t>
  </si>
  <si>
    <t>Typ SW licence</t>
  </si>
  <si>
    <t>přenositelná mezi různými PC</t>
  </si>
  <si>
    <t>Kompatibilita SW licence se stávajícím provozovaným OS</t>
  </si>
  <si>
    <t>Kompatibilita SW licence se stávajícím licenčním modelem firmy MICROSOFT provozovaným jednotně v rámci celé univerzity.</t>
  </si>
  <si>
    <r>
      <t xml:space="preserve">Licenční smlouva pro řešení ve vzdělávání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nrollment for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ducation 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olutions</t>
    </r>
  </si>
  <si>
    <t>HP ElliteDesk 800 G1</t>
  </si>
  <si>
    <t>Notebook</t>
  </si>
  <si>
    <t>1x DVI/VGA , 1x DisplayPort</t>
  </si>
  <si>
    <t>1,6 kg</t>
  </si>
  <si>
    <t>1x USB 3.0, 1x USB 2.0, VGA, display port</t>
  </si>
  <si>
    <t>Integrovaný dokovací konektor</t>
  </si>
  <si>
    <t>8 GB (osazené maximálně dva sloty)</t>
  </si>
  <si>
    <t>4x integrované na přední straně CASE, z toho minimálně 2x USB 3.0</t>
  </si>
  <si>
    <r>
      <t xml:space="preserve">Jednoduchá modulární konstrukce s možností rychlého otevření skříně a rychlé výměny základních komponent bez použití nástrojů. Zabezpečení skříně proti vniknutí - vzdáleně elektronicky uzamykatelný zámek, nebo standardní průmyslový mechanický zámek - např. </t>
    </r>
    <r>
      <rPr>
        <i/>
        <sz val="10"/>
        <color theme="1"/>
        <rFont val="Calibri"/>
        <family val="2"/>
        <charset val="238"/>
        <scheme val="minor"/>
      </rPr>
      <t>Kesington</t>
    </r>
    <r>
      <rPr>
        <sz val="10"/>
        <color theme="1"/>
        <rFont val="Calibri"/>
        <family val="2"/>
        <charset val="238"/>
        <scheme val="minor"/>
      </rPr>
      <t xml:space="preserve"> (zámek musí být součástí dodávky).</t>
    </r>
  </si>
  <si>
    <t>skříň PC / CASE - zdroj</t>
  </si>
  <si>
    <t>Interní, výkon 200W</t>
  </si>
  <si>
    <r>
      <t xml:space="preserve">Licenční smlouva pro řešení ve vzdělávání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nrollment for 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ducation 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olutions</t>
    </r>
  </si>
  <si>
    <t>Operační systém - podpora a kompatibilita s daným OS</t>
  </si>
  <si>
    <t>PC pracoviště - sestava</t>
  </si>
  <si>
    <t>PC pracoviště - výkonná jednotka</t>
  </si>
  <si>
    <t>Vybavení standardní učebny a administrativního pracoviště - provozované pod virtualizovaným prostředím CITRIX.</t>
  </si>
  <si>
    <t>SW licence pro streamovaný OS</t>
  </si>
  <si>
    <t>Monitor</t>
  </si>
  <si>
    <t xml:space="preserve">Všechny nabízené HW komponenty musí být od stejného výrobce. </t>
  </si>
  <si>
    <t xml:space="preserve">Microsoft Windows 8.1 CZ 32/64bit </t>
  </si>
  <si>
    <t>Monitor k PC pracovišti určený pro běžnou kancelářskou agendu.</t>
  </si>
  <si>
    <t>Monitor velký</t>
  </si>
  <si>
    <t>Monitor k PC pracovišti určený pro zpracování grafických dat.</t>
  </si>
  <si>
    <r>
      <t>Typové označení výrobce /PartNumber</t>
    </r>
    <r>
      <rPr>
        <sz val="9"/>
        <color theme="1"/>
        <rFont val="Calibri"/>
        <family val="2"/>
        <charset val="238"/>
        <scheme val="minor"/>
      </rPr>
      <t xml:space="preserve"> (všechny nutné položky)</t>
    </r>
  </si>
  <si>
    <t>Tenký klient - sestava</t>
  </si>
  <si>
    <t>Notebook - sestava</t>
  </si>
  <si>
    <t>Vybavení administrativního a vědeckého pracoviště přenosným výkonným pracovištěm nahrazujícím stolní PC.</t>
  </si>
  <si>
    <r>
      <t xml:space="preserve">Přenosné výkonné pracoviště nahrazující stolní PC určené pro zpracování kancelářských agend a vědeckých výpočtů - </t>
    </r>
    <r>
      <rPr>
        <b/>
        <sz val="11"/>
        <color indexed="8"/>
        <rFont val="Calibri"/>
        <family val="2"/>
        <charset val="238"/>
      </rPr>
      <t>výkonná jednotka</t>
    </r>
    <r>
      <rPr>
        <sz val="11"/>
        <color indexed="8"/>
        <rFont val="Calibri"/>
        <family val="2"/>
        <charset val="238"/>
      </rPr>
      <t xml:space="preserve"> bude provozována i v prostředích bez možnosti přístupu k elektrické energii.</t>
    </r>
  </si>
  <si>
    <t>Dokovací stanice</t>
  </si>
  <si>
    <t>SW licence pro OS</t>
  </si>
  <si>
    <t>Přenositelná licence operačního systému.</t>
  </si>
  <si>
    <t xml:space="preserve">rozšíření funkcionality stávávajících přepínačů bez ztráty jejich stávající záruky poskytované výrobcem (99 let - "doživotní omezená") </t>
  </si>
  <si>
    <t>ANO (rozšiřující "rack mouting kit"), zástavba 1U (není součástí dodávky)</t>
  </si>
  <si>
    <t>Možnost zablokování vybraných zařízení a sběrnic tak, aby s nimi nemohl pracovat OS (DVD, disketa, USB rozhraní)</t>
  </si>
  <si>
    <t>PCIe-16x slot pro případné zlepšení grafického výkonu</t>
  </si>
  <si>
    <r>
      <t xml:space="preserve">Skříň musí obsahovat mechanický prvek, který umožní zabezpečit zařízení proti zcizení připoutáním k jinému předmětu - např. standardní </t>
    </r>
    <r>
      <rPr>
        <i/>
        <sz val="10"/>
        <color theme="1"/>
        <rFont val="Calibri"/>
        <family val="2"/>
        <charset val="238"/>
        <scheme val="minor"/>
      </rPr>
      <t>Kensington Security Slot</t>
    </r>
    <r>
      <rPr>
        <sz val="10"/>
        <color theme="1"/>
        <rFont val="Calibri"/>
        <family val="2"/>
        <charset val="238"/>
        <scheme val="minor"/>
      </rPr>
      <t>. (Zámek s lankem nemusí být součástí dodávky).</t>
    </r>
  </si>
  <si>
    <t>Podpora diagnostiky a vzdálené správy podle standardu DMI 2.0.</t>
  </si>
  <si>
    <t>23"</t>
  </si>
  <si>
    <t>27"</t>
  </si>
  <si>
    <t>HDMI</t>
  </si>
  <si>
    <r>
      <t>Systém Kensington Lock</t>
    </r>
    <r>
      <rPr>
        <i/>
        <sz val="10"/>
        <color theme="1"/>
        <rFont val="Calibri"/>
        <family val="2"/>
        <charset val="238"/>
        <scheme val="minor"/>
      </rPr>
      <t xml:space="preserve"> (možno dodat bez zabezpočovacího lanka)</t>
    </r>
  </si>
  <si>
    <t>podpora PoE podle standardu IEEE 802.3at na minimálně 1/2 Tx portů</t>
  </si>
  <si>
    <t>podpora PoE podle standardu IEEE 802.3af minimálně na jednom Tx portu</t>
  </si>
  <si>
    <t>Pevný disk - technologie/provedení - jedna z uvedených možností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</si>
  <si>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elektronický disk bez mechanických součástí - </t>
    </r>
    <r>
      <rPr>
        <b/>
        <sz val="11"/>
        <color theme="1"/>
        <rFont val="Calibri"/>
        <family val="2"/>
        <charset val="238"/>
        <scheme val="minor"/>
      </rPr>
      <t>SSD</t>
    </r>
    <r>
      <rPr>
        <sz val="11"/>
        <color theme="1"/>
        <rFont val="Calibri"/>
        <family val="2"/>
        <charset val="238"/>
        <scheme val="minor"/>
      </rPr>
      <t xml:space="preserve">     /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pevný disk s integrovanou SSD vyrovnávací pamětí - </t>
    </r>
    <r>
      <rPr>
        <b/>
        <sz val="11"/>
        <color theme="1"/>
        <rFont val="Calibri"/>
        <family val="2"/>
        <charset val="238"/>
        <scheme val="minor"/>
      </rPr>
      <t>SSHD</t>
    </r>
    <r>
      <rPr>
        <sz val="11"/>
        <color theme="1"/>
        <rFont val="Calibri"/>
        <family val="2"/>
        <charset val="238"/>
        <scheme val="minor"/>
      </rPr>
      <t xml:space="preserve">                        /         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pevný disk s vyrovnávací pamětí integrovanou v základní desce notebooku - </t>
    </r>
    <r>
      <rPr>
        <b/>
        <sz val="11"/>
        <color theme="1"/>
        <rFont val="Calibri"/>
        <family val="2"/>
        <charset val="238"/>
        <scheme val="minor"/>
      </rPr>
      <t>HDD+SSDcache</t>
    </r>
  </si>
  <si>
    <t>11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</si>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</sst>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1"/>
      <color theme="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vertAlign val="superscript"/>
      <sz val="12"/>
      <color indexed="9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i/>
      <sz val="16"/>
      <color rgb="FFFFFF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i/>
      <sz val="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2"/>
      <color theme="4" tint="-0.499984740745262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medium">
        <color indexed="64"/>
      </top>
      <bottom style="thin">
        <color indexed="64"/>
      </bottom>
      <diagonal/>
    </border>
    <border>
      <left/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/>
      <diagonal/>
    </border>
    <border>
      <left style="thick">
        <color theme="8" tint="-0.24994659260841701"/>
      </left>
      <right style="thin">
        <color indexed="64"/>
      </right>
      <top/>
      <bottom style="thin">
        <color indexed="64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indexed="64"/>
      </right>
      <top style="medium">
        <color indexed="64"/>
      </top>
      <bottom/>
      <diagonal/>
    </border>
    <border>
      <left/>
      <right style="thick">
        <color theme="8" tint="-0.24994659260841701"/>
      </right>
      <top style="medium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thick">
        <color theme="8" tint="-0.499984740745262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8" tint="-0.499984740745262"/>
      </right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/>
      <top style="thick">
        <color theme="8" tint="-0.499984740745262"/>
      </top>
      <bottom/>
      <diagonal/>
    </border>
    <border>
      <left/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8" tint="-0.2499465926084170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8" tint="-0.2499465926084170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8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8" tint="-0.24994659260841701"/>
      </top>
      <bottom style="thin">
        <color indexed="64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8" tint="-0.24994659260841701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3">
      <protection locked="0"/>
    </xf>
    <xf numFmtId="49" fontId="10" fillId="0" borderId="0">
      <alignment vertical="center"/>
    </xf>
    <xf numFmtId="0" fontId="9" fillId="0" borderId="11">
      <protection locked="0"/>
    </xf>
    <xf numFmtId="49" fontId="8" fillId="0" borderId="0">
      <alignment vertical="center"/>
    </xf>
    <xf numFmtId="0" fontId="2" fillId="0" borderId="0"/>
    <xf numFmtId="0" fontId="9" fillId="0" borderId="3">
      <protection locked="0"/>
    </xf>
  </cellStyleXfs>
  <cellXfs count="328">
    <xf numFmtId="0" fontId="0" fillId="0" borderId="0" xfId="0"/>
    <xf numFmtId="49" fontId="2" fillId="0" borderId="0" xfId="1" applyNumberFormat="1" applyAlignment="1">
      <alignment horizontal="left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11" fillId="4" borderId="3" xfId="3" applyFont="1" applyFill="1" applyBorder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Fill="1"/>
    <xf numFmtId="49" fontId="11" fillId="4" borderId="2" xfId="3" applyFont="1" applyFill="1" applyBorder="1">
      <alignment vertical="center"/>
    </xf>
    <xf numFmtId="49" fontId="0" fillId="2" borderId="4" xfId="0" applyNumberFormat="1" applyFill="1" applyBorder="1" applyAlignment="1">
      <alignment horizontal="center" vertical="center" wrapText="1"/>
    </xf>
    <xf numFmtId="49" fontId="11" fillId="4" borderId="4" xfId="3" applyFont="1" applyFill="1" applyBorder="1">
      <alignment vertical="center"/>
    </xf>
    <xf numFmtId="0" fontId="0" fillId="6" borderId="0" xfId="0" applyFill="1"/>
    <xf numFmtId="49" fontId="15" fillId="7" borderId="3" xfId="3" applyFont="1" applyFill="1" applyBorder="1">
      <alignment vertical="center"/>
    </xf>
    <xf numFmtId="0" fontId="0" fillId="5" borderId="0" xfId="0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0" fillId="5" borderId="0" xfId="0" applyFill="1" applyBorder="1" applyAlignment="1">
      <alignment horizontal="right"/>
    </xf>
    <xf numFmtId="0" fontId="19" fillId="9" borderId="16" xfId="0" applyFont="1" applyFill="1" applyBorder="1" applyAlignment="1">
      <alignment horizontal="left"/>
    </xf>
    <xf numFmtId="0" fontId="19" fillId="9" borderId="16" xfId="0" applyFont="1" applyFill="1" applyBorder="1"/>
    <xf numFmtId="0" fontId="17" fillId="9" borderId="17" xfId="0" applyFont="1" applyFill="1" applyBorder="1"/>
    <xf numFmtId="0" fontId="16" fillId="10" borderId="19" xfId="0" applyFont="1" applyFill="1" applyBorder="1" applyAlignment="1">
      <alignment horizontal="center" vertical="center"/>
    </xf>
    <xf numFmtId="0" fontId="16" fillId="10" borderId="19" xfId="0" applyFont="1" applyFill="1" applyBorder="1"/>
    <xf numFmtId="0" fontId="16" fillId="10" borderId="20" xfId="0" applyFont="1" applyFill="1" applyBorder="1" applyAlignment="1">
      <alignment horizontal="left"/>
    </xf>
    <xf numFmtId="0" fontId="16" fillId="10" borderId="13" xfId="0" applyFont="1" applyFill="1" applyBorder="1" applyAlignment="1">
      <alignment horizontal="center" vertical="center"/>
    </xf>
    <xf numFmtId="0" fontId="16" fillId="10" borderId="13" xfId="0" applyFont="1" applyFill="1" applyBorder="1"/>
    <xf numFmtId="0" fontId="16" fillId="10" borderId="6" xfId="0" applyFont="1" applyFill="1" applyBorder="1" applyAlignment="1">
      <alignment horizontal="left"/>
    </xf>
    <xf numFmtId="0" fontId="0" fillId="11" borderId="0" xfId="0" applyFill="1"/>
    <xf numFmtId="49" fontId="6" fillId="3" borderId="14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wrapText="1"/>
    </xf>
    <xf numFmtId="49" fontId="12" fillId="3" borderId="14" xfId="1" applyNumberFormat="1" applyFont="1" applyFill="1" applyBorder="1" applyAlignment="1">
      <alignment horizontal="left" vertical="center" wrapText="1"/>
    </xf>
    <xf numFmtId="49" fontId="6" fillId="3" borderId="22" xfId="0" applyNumberFormat="1" applyFont="1" applyFill="1" applyBorder="1" applyAlignment="1">
      <alignment wrapText="1"/>
    </xf>
    <xf numFmtId="0" fontId="23" fillId="10" borderId="18" xfId="0" applyFont="1" applyFill="1" applyBorder="1"/>
    <xf numFmtId="0" fontId="23" fillId="10" borderId="5" xfId="0" applyFont="1" applyFill="1" applyBorder="1"/>
    <xf numFmtId="0" fontId="23" fillId="5" borderId="0" xfId="0" applyFont="1" applyFill="1"/>
    <xf numFmtId="0" fontId="23" fillId="5" borderId="0" xfId="0" applyFont="1" applyFill="1" applyBorder="1" applyAlignment="1">
      <alignment horizontal="right"/>
    </xf>
    <xf numFmtId="49" fontId="25" fillId="3" borderId="2" xfId="1" applyNumberFormat="1" applyFont="1" applyFill="1" applyBorder="1" applyAlignment="1">
      <alignment horizontal="left" vertical="top" wrapText="1"/>
    </xf>
    <xf numFmtId="0" fontId="2" fillId="8" borderId="14" xfId="1" applyNumberFormat="1" applyFill="1" applyBorder="1" applyAlignment="1">
      <alignment horizontal="left" vertical="center" wrapText="1"/>
    </xf>
    <xf numFmtId="49" fontId="3" fillId="3" borderId="14" xfId="1" applyNumberFormat="1" applyFont="1" applyFill="1" applyBorder="1" applyAlignment="1">
      <alignment vertical="center" wrapText="1"/>
    </xf>
    <xf numFmtId="49" fontId="3" fillId="3" borderId="25" xfId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top"/>
    </xf>
    <xf numFmtId="49" fontId="6" fillId="3" borderId="2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>
      <alignment vertical="center" wrapText="1"/>
    </xf>
    <xf numFmtId="49" fontId="12" fillId="3" borderId="2" xfId="1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1" fillId="4" borderId="1" xfId="3" applyFont="1" applyFill="1" applyBorder="1">
      <alignment vertical="center"/>
    </xf>
    <xf numFmtId="49" fontId="12" fillId="3" borderId="4" xfId="1" applyNumberFormat="1" applyFont="1" applyFill="1" applyBorder="1" applyAlignment="1">
      <alignment wrapText="1"/>
    </xf>
    <xf numFmtId="49" fontId="6" fillId="3" borderId="28" xfId="0" applyNumberFormat="1" applyFont="1" applyFill="1" applyBorder="1" applyAlignment="1">
      <alignment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11" fillId="4" borderId="28" xfId="3" applyFont="1" applyFill="1" applyBorder="1">
      <alignment vertical="center"/>
    </xf>
    <xf numFmtId="49" fontId="27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vertical="center" wrapText="1"/>
    </xf>
    <xf numFmtId="49" fontId="3" fillId="3" borderId="1" xfId="1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vertical="top"/>
    </xf>
    <xf numFmtId="49" fontId="15" fillId="7" borderId="2" xfId="3" applyFont="1" applyFill="1" applyBorder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vertical="center" wrapText="1"/>
    </xf>
    <xf numFmtId="0" fontId="0" fillId="2" borderId="4" xfId="0" applyNumberFormat="1" applyFill="1" applyBorder="1" applyAlignment="1">
      <alignment horizontal="center" vertical="center" wrapText="1"/>
    </xf>
    <xf numFmtId="49" fontId="3" fillId="3" borderId="31" xfId="1" applyNumberFormat="1" applyFont="1" applyFill="1" applyBorder="1" applyAlignment="1">
      <alignment horizontal="center" vertical="center" wrapText="1"/>
    </xf>
    <xf numFmtId="49" fontId="3" fillId="3" borderId="32" xfId="1" applyNumberFormat="1" applyFont="1" applyFill="1" applyBorder="1" applyAlignment="1">
      <alignment horizontal="center" vertical="center" wrapText="1"/>
    </xf>
    <xf numFmtId="0" fontId="4" fillId="3" borderId="34" xfId="1" applyNumberFormat="1" applyFont="1" applyFill="1" applyBorder="1" applyAlignment="1">
      <alignment vertical="center" wrapText="1"/>
    </xf>
    <xf numFmtId="0" fontId="9" fillId="3" borderId="34" xfId="1" applyNumberFormat="1" applyFont="1" applyFill="1" applyBorder="1" applyAlignment="1">
      <alignment vertical="center" wrapText="1"/>
    </xf>
    <xf numFmtId="49" fontId="22" fillId="3" borderId="36" xfId="0" applyNumberFormat="1" applyFont="1" applyFill="1" applyBorder="1" applyAlignment="1">
      <alignment vertical="center" wrapText="1"/>
    </xf>
    <xf numFmtId="0" fontId="23" fillId="5" borderId="38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39" xfId="0" applyBorder="1"/>
    <xf numFmtId="0" fontId="4" fillId="3" borderId="40" xfId="1" applyNumberFormat="1" applyFont="1" applyFill="1" applyBorder="1" applyAlignment="1">
      <alignment vertical="center" wrapText="1"/>
    </xf>
    <xf numFmtId="0" fontId="1" fillId="0" borderId="41" xfId="2" applyBorder="1" applyAlignment="1">
      <alignment horizontal="center" vertical="center" wrapText="1"/>
      <protection locked="0"/>
    </xf>
    <xf numFmtId="0" fontId="30" fillId="3" borderId="34" xfId="1" applyNumberFormat="1" applyFont="1" applyFill="1" applyBorder="1" applyAlignment="1">
      <alignment vertical="center" wrapText="1"/>
    </xf>
    <xf numFmtId="0" fontId="9" fillId="3" borderId="36" xfId="1" applyNumberFormat="1" applyFont="1" applyFill="1" applyBorder="1" applyAlignment="1">
      <alignment vertical="center" wrapText="1"/>
    </xf>
    <xf numFmtId="0" fontId="9" fillId="3" borderId="44" xfId="1" applyNumberFormat="1" applyFont="1" applyFill="1" applyBorder="1" applyAlignment="1">
      <alignment vertical="center" wrapText="1"/>
    </xf>
    <xf numFmtId="49" fontId="22" fillId="3" borderId="40" xfId="0" applyNumberFormat="1" applyFont="1" applyFill="1" applyBorder="1" applyAlignment="1">
      <alignment vertical="center" wrapText="1"/>
    </xf>
    <xf numFmtId="49" fontId="22" fillId="3" borderId="34" xfId="0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0" fontId="0" fillId="0" borderId="0" xfId="0" applyFill="1" applyBorder="1"/>
    <xf numFmtId="49" fontId="22" fillId="3" borderId="46" xfId="0" applyNumberFormat="1" applyFont="1" applyFill="1" applyBorder="1" applyAlignment="1">
      <alignment vertical="center" wrapText="1"/>
    </xf>
    <xf numFmtId="0" fontId="22" fillId="5" borderId="38" xfId="0" applyFont="1" applyFill="1" applyBorder="1"/>
    <xf numFmtId="0" fontId="0" fillId="5" borderId="0" xfId="0" applyFill="1" applyBorder="1"/>
    <xf numFmtId="49" fontId="3" fillId="3" borderId="50" xfId="1" applyNumberFormat="1" applyFont="1" applyFill="1" applyBorder="1" applyAlignment="1">
      <alignment horizontal="center" vertical="center" wrapText="1"/>
    </xf>
    <xf numFmtId="0" fontId="1" fillId="0" borderId="35" xfId="2" applyBorder="1" applyAlignment="1">
      <alignment horizontal="center" vertical="center" wrapText="1"/>
      <protection locked="0"/>
    </xf>
    <xf numFmtId="49" fontId="22" fillId="3" borderId="34" xfId="0" applyNumberFormat="1" applyFont="1" applyFill="1" applyBorder="1" applyAlignment="1">
      <alignment wrapText="1"/>
    </xf>
    <xf numFmtId="49" fontId="6" fillId="3" borderId="23" xfId="0" applyNumberFormat="1" applyFont="1" applyFill="1" applyBorder="1" applyAlignment="1">
      <alignment vertical="center" wrapText="1"/>
    </xf>
    <xf numFmtId="49" fontId="15" fillId="7" borderId="29" xfId="3" applyFont="1" applyFill="1" applyBorder="1">
      <alignment vertical="center"/>
    </xf>
    <xf numFmtId="49" fontId="3" fillId="3" borderId="52" xfId="1" applyNumberFormat="1" applyFont="1" applyFill="1" applyBorder="1" applyAlignment="1">
      <alignment horizontal="center" vertical="center" wrapText="1"/>
    </xf>
    <xf numFmtId="49" fontId="3" fillId="3" borderId="53" xfId="1" applyNumberFormat="1" applyFont="1" applyFill="1" applyBorder="1" applyAlignment="1">
      <alignment horizontal="center" vertical="center" wrapText="1"/>
    </xf>
    <xf numFmtId="0" fontId="4" fillId="3" borderId="55" xfId="1" applyNumberFormat="1" applyFont="1" applyFill="1" applyBorder="1" applyAlignment="1">
      <alignment vertical="center" wrapText="1"/>
    </xf>
    <xf numFmtId="0" fontId="1" fillId="0" borderId="56" xfId="2" applyBorder="1" applyAlignment="1">
      <alignment horizontal="center" vertical="center" wrapText="1"/>
      <protection locked="0"/>
    </xf>
    <xf numFmtId="49" fontId="22" fillId="3" borderId="55" xfId="0" applyNumberFormat="1" applyFont="1" applyFill="1" applyBorder="1" applyAlignment="1">
      <alignment wrapText="1"/>
    </xf>
    <xf numFmtId="49" fontId="22" fillId="3" borderId="57" xfId="0" applyNumberFormat="1" applyFont="1" applyFill="1" applyBorder="1" applyAlignment="1">
      <alignment wrapText="1"/>
    </xf>
    <xf numFmtId="49" fontId="22" fillId="3" borderId="55" xfId="0" applyNumberFormat="1" applyFont="1" applyFill="1" applyBorder="1" applyAlignment="1">
      <alignment vertical="center" wrapText="1"/>
    </xf>
    <xf numFmtId="0" fontId="23" fillId="5" borderId="59" xfId="0" applyFont="1" applyFill="1" applyBorder="1" applyAlignment="1">
      <alignment horizontal="right"/>
    </xf>
    <xf numFmtId="0" fontId="0" fillId="0" borderId="60" xfId="0" applyBorder="1"/>
    <xf numFmtId="49" fontId="3" fillId="3" borderId="64" xfId="1" applyNumberFormat="1" applyFont="1" applyFill="1" applyBorder="1" applyAlignment="1">
      <alignment horizontal="center" vertical="center" wrapText="1"/>
    </xf>
    <xf numFmtId="49" fontId="3" fillId="3" borderId="65" xfId="1" applyNumberFormat="1" applyFont="1" applyFill="1" applyBorder="1" applyAlignment="1">
      <alignment horizontal="center" vertical="center" wrapText="1"/>
    </xf>
    <xf numFmtId="0" fontId="0" fillId="8" borderId="14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4" xfId="0" applyNumberFormat="1" applyFill="1" applyBorder="1" applyAlignment="1">
      <alignment wrapText="1"/>
    </xf>
    <xf numFmtId="49" fontId="6" fillId="3" borderId="4" xfId="0" applyNumberFormat="1" applyFont="1" applyFill="1" applyBorder="1" applyAlignment="1">
      <alignment wrapText="1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Border="1" applyAlignment="1">
      <alignment horizontal="right"/>
    </xf>
    <xf numFmtId="0" fontId="23" fillId="10" borderId="18" xfId="0" applyFont="1" applyFill="1" applyBorder="1" applyProtection="1"/>
    <xf numFmtId="0" fontId="16" fillId="10" borderId="19" xfId="0" applyFont="1" applyFill="1" applyBorder="1" applyProtection="1"/>
    <xf numFmtId="0" fontId="16" fillId="10" borderId="19" xfId="0" applyFont="1" applyFill="1" applyBorder="1" applyAlignment="1" applyProtection="1">
      <alignment horizontal="center" vertical="center"/>
    </xf>
    <xf numFmtId="0" fontId="16" fillId="10" borderId="20" xfId="0" applyFont="1" applyFill="1" applyBorder="1" applyAlignment="1" applyProtection="1">
      <alignment horizontal="left"/>
    </xf>
    <xf numFmtId="0" fontId="0" fillId="8" borderId="14" xfId="0" applyFill="1" applyBorder="1" applyAlignment="1" applyProtection="1">
      <alignment wrapText="1"/>
    </xf>
    <xf numFmtId="0" fontId="23" fillId="10" borderId="5" xfId="0" applyFont="1" applyFill="1" applyBorder="1" applyProtection="1"/>
    <xf numFmtId="0" fontId="16" fillId="10" borderId="13" xfId="0" applyFont="1" applyFill="1" applyBorder="1" applyProtection="1"/>
    <xf numFmtId="0" fontId="16" fillId="10" borderId="13" xfId="0" applyFont="1" applyFill="1" applyBorder="1" applyAlignment="1" applyProtection="1">
      <alignment horizontal="center" vertical="center"/>
    </xf>
    <xf numFmtId="0" fontId="16" fillId="10" borderId="6" xfId="0" applyFont="1" applyFill="1" applyBorder="1" applyAlignment="1" applyProtection="1">
      <alignment horizontal="left"/>
    </xf>
    <xf numFmtId="0" fontId="23" fillId="5" borderId="0" xfId="0" applyFont="1" applyFill="1" applyProtection="1"/>
    <xf numFmtId="0" fontId="0" fillId="5" borderId="0" xfId="0" applyFill="1" applyProtection="1"/>
    <xf numFmtId="0" fontId="0" fillId="5" borderId="0" xfId="0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Protection="1"/>
    <xf numFmtId="0" fontId="19" fillId="9" borderId="16" xfId="0" applyFont="1" applyFill="1" applyBorder="1" applyAlignment="1" applyProtection="1">
      <alignment horizontal="left"/>
    </xf>
    <xf numFmtId="0" fontId="19" fillId="9" borderId="16" xfId="0" applyFont="1" applyFill="1" applyBorder="1" applyProtection="1"/>
    <xf numFmtId="0" fontId="17" fillId="9" borderId="17" xfId="0" applyFont="1" applyFill="1" applyBorder="1" applyProtection="1"/>
    <xf numFmtId="0" fontId="23" fillId="5" borderId="38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Border="1" applyProtection="1"/>
    <xf numFmtId="0" fontId="0" fillId="0" borderId="39" xfId="0" applyBorder="1" applyProtection="1"/>
    <xf numFmtId="0" fontId="0" fillId="8" borderId="2" xfId="0" applyFill="1" applyBorder="1" applyAlignment="1" applyProtection="1">
      <alignment wrapText="1"/>
    </xf>
    <xf numFmtId="49" fontId="3" fillId="3" borderId="52" xfId="1" applyNumberFormat="1" applyFont="1" applyFill="1" applyBorder="1" applyAlignment="1" applyProtection="1">
      <alignment horizontal="center" vertical="center" wrapText="1"/>
    </xf>
    <xf numFmtId="49" fontId="3" fillId="3" borderId="53" xfId="1" applyNumberFormat="1" applyFont="1" applyFill="1" applyBorder="1" applyAlignment="1" applyProtection="1">
      <alignment horizontal="center" vertical="center" wrapText="1"/>
    </xf>
    <xf numFmtId="0" fontId="4" fillId="3" borderId="55" xfId="1" applyNumberFormat="1" applyFont="1" applyFill="1" applyBorder="1" applyAlignment="1" applyProtection="1">
      <alignment vertical="center" wrapText="1"/>
    </xf>
    <xf numFmtId="49" fontId="3" fillId="3" borderId="2" xfId="1" applyNumberFormat="1" applyFont="1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top"/>
    </xf>
    <xf numFmtId="0" fontId="1" fillId="0" borderId="56" xfId="2" applyBorder="1" applyAlignment="1" applyProtection="1">
      <alignment horizontal="center" vertical="center" wrapText="1"/>
    </xf>
    <xf numFmtId="49" fontId="22" fillId="3" borderId="55" xfId="0" applyNumberFormat="1" applyFont="1" applyFill="1" applyBorder="1" applyAlignment="1" applyProtection="1">
      <alignment wrapText="1"/>
    </xf>
    <xf numFmtId="49" fontId="25" fillId="3" borderId="2" xfId="1" applyNumberFormat="1" applyFont="1" applyFill="1" applyBorder="1" applyAlignment="1" applyProtection="1">
      <alignment horizontal="left" vertical="top" wrapText="1"/>
    </xf>
    <xf numFmtId="0" fontId="2" fillId="8" borderId="14" xfId="1" applyNumberFormat="1" applyFill="1" applyBorder="1" applyAlignment="1" applyProtection="1">
      <alignment horizontal="left" vertical="center" wrapText="1"/>
    </xf>
    <xf numFmtId="49" fontId="22" fillId="3" borderId="57" xfId="0" applyNumberFormat="1" applyFont="1" applyFill="1" applyBorder="1" applyAlignment="1" applyProtection="1">
      <alignment wrapText="1"/>
    </xf>
    <xf numFmtId="49" fontId="22" fillId="3" borderId="55" xfId="0" applyNumberFormat="1" applyFont="1" applyFill="1" applyBorder="1" applyAlignment="1" applyProtection="1">
      <alignment vertical="center" wrapText="1"/>
    </xf>
    <xf numFmtId="49" fontId="6" fillId="3" borderId="14" xfId="0" applyNumberFormat="1" applyFont="1" applyFill="1" applyBorder="1" applyAlignment="1" applyProtection="1">
      <alignment vertical="center" wrapText="1"/>
    </xf>
    <xf numFmtId="49" fontId="0" fillId="2" borderId="2" xfId="0" applyNumberFormat="1" applyFill="1" applyBorder="1" applyAlignment="1" applyProtection="1">
      <alignment horizontal="center" vertical="center" wrapText="1"/>
    </xf>
    <xf numFmtId="49" fontId="11" fillId="4" borderId="2" xfId="3" applyFont="1" applyFill="1" applyBorder="1" applyProtection="1">
      <alignment vertical="center"/>
    </xf>
    <xf numFmtId="49" fontId="6" fillId="3" borderId="14" xfId="0" applyNumberFormat="1" applyFont="1" applyFill="1" applyBorder="1" applyAlignment="1" applyProtection="1">
      <alignment wrapText="1"/>
    </xf>
    <xf numFmtId="0" fontId="0" fillId="8" borderId="14" xfId="0" applyNumberFormat="1" applyFill="1" applyBorder="1" applyAlignment="1" applyProtection="1">
      <alignment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6" fillId="3" borderId="22" xfId="0" applyNumberFormat="1" applyFont="1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 vertical="center" wrapText="1"/>
    </xf>
    <xf numFmtId="49" fontId="11" fillId="4" borderId="4" xfId="3" applyFont="1" applyFill="1" applyBorder="1" applyProtection="1">
      <alignment vertical="center"/>
    </xf>
    <xf numFmtId="0" fontId="23" fillId="5" borderId="59" xfId="0" applyFont="1" applyFill="1" applyBorder="1" applyAlignment="1" applyProtection="1">
      <alignment horizontal="right"/>
    </xf>
    <xf numFmtId="0" fontId="0" fillId="0" borderId="60" xfId="0" applyBorder="1" applyProtection="1"/>
    <xf numFmtId="0" fontId="0" fillId="8" borderId="14" xfId="0" applyFill="1" applyBorder="1" applyAlignment="1" applyProtection="1">
      <alignment wrapText="1"/>
      <protection hidden="1"/>
    </xf>
    <xf numFmtId="0" fontId="0" fillId="8" borderId="2" xfId="0" applyFill="1" applyBorder="1" applyAlignment="1" applyProtection="1">
      <alignment wrapText="1"/>
      <protection hidden="1"/>
    </xf>
    <xf numFmtId="0" fontId="2" fillId="8" borderId="14" xfId="1" applyNumberFormat="1" applyFill="1" applyBorder="1" applyAlignment="1" applyProtection="1">
      <alignment horizontal="left" vertical="center" wrapText="1"/>
      <protection hidden="1"/>
    </xf>
    <xf numFmtId="0" fontId="0" fillId="8" borderId="14" xfId="0" applyNumberFormat="1" applyFill="1" applyBorder="1" applyAlignment="1" applyProtection="1">
      <alignment wrapText="1"/>
      <protection hidden="1"/>
    </xf>
    <xf numFmtId="164" fontId="16" fillId="0" borderId="72" xfId="2" applyNumberFormat="1" applyFont="1" applyBorder="1" applyAlignment="1">
      <alignment horizontal="center" vertical="center"/>
      <protection locked="0"/>
    </xf>
    <xf numFmtId="164" fontId="16" fillId="0" borderId="73" xfId="2" applyNumberFormat="1" applyFont="1" applyBorder="1" applyAlignment="1">
      <alignment horizontal="center" vertical="center"/>
      <protection locked="0"/>
    </xf>
    <xf numFmtId="0" fontId="1" fillId="0" borderId="7" xfId="2" applyBorder="1">
      <protection locked="0"/>
    </xf>
    <xf numFmtId="0" fontId="1" fillId="0" borderId="51" xfId="2" applyBorder="1">
      <protection locked="0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7" fillId="3" borderId="72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right"/>
    </xf>
    <xf numFmtId="0" fontId="17" fillId="9" borderId="16" xfId="0" applyFont="1" applyFill="1" applyBorder="1" applyAlignment="1">
      <alignment horizontal="right"/>
    </xf>
    <xf numFmtId="0" fontId="4" fillId="2" borderId="7" xfId="1" applyNumberFormat="1" applyFont="1" applyFill="1" applyBorder="1" applyAlignment="1">
      <alignment horizontal="left" vertical="center" wrapText="1"/>
    </xf>
    <xf numFmtId="0" fontId="4" fillId="2" borderId="21" xfId="1" applyNumberFormat="1" applyFont="1" applyFill="1" applyBorder="1" applyAlignment="1">
      <alignment horizontal="left" vertical="center" wrapText="1"/>
    </xf>
    <xf numFmtId="49" fontId="24" fillId="3" borderId="44" xfId="1" applyNumberFormat="1" applyFont="1" applyFill="1" applyBorder="1" applyAlignment="1">
      <alignment horizontal="right" vertical="top" wrapText="1"/>
    </xf>
    <xf numFmtId="49" fontId="24" fillId="3" borderId="46" xfId="1" applyNumberFormat="1" applyFont="1" applyFill="1" applyBorder="1" applyAlignment="1">
      <alignment horizontal="right" vertical="top" wrapText="1"/>
    </xf>
    <xf numFmtId="49" fontId="26" fillId="3" borderId="27" xfId="1" applyNumberFormat="1" applyFont="1" applyFill="1" applyBorder="1" applyAlignment="1">
      <alignment horizontal="left" vertical="center" wrapText="1"/>
    </xf>
    <xf numFmtId="49" fontId="26" fillId="3" borderId="28" xfId="1" applyNumberFormat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left" vertical="top" wrapText="1"/>
    </xf>
    <xf numFmtId="49" fontId="2" fillId="2" borderId="24" xfId="1" applyNumberFormat="1" applyFont="1" applyFill="1" applyBorder="1" applyAlignment="1">
      <alignment horizontal="left" vertical="top" wrapText="1"/>
    </xf>
    <xf numFmtId="49" fontId="2" fillId="2" borderId="30" xfId="1" applyNumberFormat="1" applyFont="1" applyFill="1" applyBorder="1" applyAlignment="1">
      <alignment horizontal="left" vertical="top" wrapText="1"/>
    </xf>
    <xf numFmtId="49" fontId="2" fillId="2" borderId="23" xfId="1" applyNumberFormat="1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1" fillId="0" borderId="12" xfId="2" applyBorder="1" applyAlignment="1">
      <alignment horizontal="center" vertical="center" wrapText="1"/>
      <protection locked="0"/>
    </xf>
    <xf numFmtId="0" fontId="1" fillId="0" borderId="42" xfId="2" applyBorder="1" applyAlignment="1">
      <alignment horizontal="center" vertical="center" wrapText="1"/>
      <protection locked="0"/>
    </xf>
    <xf numFmtId="49" fontId="3" fillId="2" borderId="78" xfId="1" applyNumberFormat="1" applyFont="1" applyFill="1" applyBorder="1" applyAlignment="1">
      <alignment horizontal="center" vertical="center" wrapText="1"/>
    </xf>
    <xf numFmtId="49" fontId="3" fillId="2" borderId="80" xfId="1" applyNumberFormat="1" applyFont="1" applyFill="1" applyBorder="1" applyAlignment="1">
      <alignment horizontal="center" vertical="center" wrapText="1"/>
    </xf>
    <xf numFmtId="164" fontId="31" fillId="0" borderId="12" xfId="2" applyNumberFormat="1" applyFont="1" applyBorder="1" applyAlignment="1">
      <alignment horizontal="center" vertical="center"/>
      <protection locked="0"/>
    </xf>
    <xf numFmtId="164" fontId="31" fillId="0" borderId="42" xfId="2" applyNumberFormat="1" applyFont="1" applyBorder="1" applyAlignment="1">
      <alignment horizontal="center" vertical="center"/>
      <protection locked="0"/>
    </xf>
    <xf numFmtId="0" fontId="1" fillId="0" borderId="72" xfId="2" applyBorder="1" applyAlignment="1">
      <alignment horizontal="center" vertical="center"/>
      <protection locked="0"/>
    </xf>
    <xf numFmtId="0" fontId="1" fillId="0" borderId="73" xfId="2" applyBorder="1" applyAlignment="1">
      <alignment horizontal="center" vertical="center"/>
      <protection locked="0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20" fillId="0" borderId="78" xfId="2" applyFont="1" applyBorder="1" applyAlignment="1" applyProtection="1">
      <alignment horizontal="center" vertical="center" wrapText="1"/>
    </xf>
    <xf numFmtId="0" fontId="20" fillId="0" borderId="79" xfId="2" applyFont="1" applyBorder="1" applyAlignment="1" applyProtection="1">
      <alignment horizontal="center" vertical="center" wrapText="1"/>
    </xf>
    <xf numFmtId="0" fontId="32" fillId="2" borderId="12" xfId="1" applyNumberFormat="1" applyFont="1" applyFill="1" applyBorder="1" applyAlignment="1">
      <alignment horizontal="center" vertical="center" wrapText="1"/>
    </xf>
    <xf numFmtId="0" fontId="32" fillId="2" borderId="9" xfId="1" applyNumberFormat="1" applyFont="1" applyFill="1" applyBorder="1" applyAlignment="1">
      <alignment horizontal="center" vertical="center" wrapText="1"/>
    </xf>
    <xf numFmtId="0" fontId="32" fillId="2" borderId="42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74" xfId="1" applyNumberFormat="1" applyFont="1" applyFill="1" applyBorder="1" applyAlignment="1">
      <alignment horizontal="center" vertical="center" wrapText="1"/>
    </xf>
    <xf numFmtId="49" fontId="2" fillId="2" borderId="75" xfId="1" applyNumberFormat="1" applyFont="1" applyFill="1" applyBorder="1" applyAlignment="1">
      <alignment horizontal="center" vertical="center" wrapText="1"/>
    </xf>
    <xf numFmtId="49" fontId="2" fillId="2" borderId="30" xfId="1" applyNumberFormat="1" applyFont="1" applyFill="1" applyBorder="1" applyAlignment="1">
      <alignment horizontal="center" vertical="center" wrapText="1"/>
    </xf>
    <xf numFmtId="49" fontId="2" fillId="2" borderId="76" xfId="1" applyNumberFormat="1" applyFont="1" applyFill="1" applyBorder="1" applyAlignment="1">
      <alignment horizontal="center" vertical="center" wrapText="1"/>
    </xf>
    <xf numFmtId="49" fontId="2" fillId="2" borderId="77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42" xfId="1" applyNumberFormat="1" applyFont="1" applyFill="1" applyBorder="1" applyAlignment="1">
      <alignment horizontal="center" vertical="center" wrapText="1"/>
    </xf>
    <xf numFmtId="164" fontId="1" fillId="0" borderId="12" xfId="2" applyNumberFormat="1" applyBorder="1" applyAlignment="1">
      <alignment horizontal="center" vertical="center"/>
      <protection locked="0"/>
    </xf>
    <xf numFmtId="164" fontId="1" fillId="0" borderId="42" xfId="2" applyNumberFormat="1" applyBorder="1" applyAlignment="1">
      <alignment horizontal="center" vertical="center"/>
      <protection locked="0"/>
    </xf>
    <xf numFmtId="0" fontId="1" fillId="0" borderId="12" xfId="2" applyBorder="1">
      <protection locked="0"/>
    </xf>
    <xf numFmtId="0" fontId="1" fillId="0" borderId="42" xfId="2" applyBorder="1">
      <protection locked="0"/>
    </xf>
    <xf numFmtId="0" fontId="1" fillId="0" borderId="72" xfId="2" applyBorder="1">
      <protection locked="0"/>
    </xf>
    <xf numFmtId="0" fontId="1" fillId="0" borderId="73" xfId="2" applyBorder="1">
      <protection locked="0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64" fontId="1" fillId="0" borderId="4" xfId="2" applyNumberFormat="1" applyBorder="1" applyAlignment="1">
      <alignment horizontal="center" vertical="center"/>
      <protection locked="0"/>
    </xf>
    <xf numFmtId="164" fontId="1" fillId="0" borderId="37" xfId="2" applyNumberFormat="1" applyBorder="1" applyAlignment="1">
      <alignment horizontal="center" vertical="center"/>
      <protection locked="0"/>
    </xf>
    <xf numFmtId="0" fontId="1" fillId="0" borderId="2" xfId="2" applyBorder="1">
      <protection locked="0"/>
    </xf>
    <xf numFmtId="0" fontId="1" fillId="0" borderId="35" xfId="2" applyBorder="1">
      <protection locked="0"/>
    </xf>
    <xf numFmtId="164" fontId="1" fillId="0" borderId="2" xfId="2" applyNumberFormat="1" applyBorder="1" applyAlignment="1">
      <alignment horizontal="center" vertical="center"/>
      <protection locked="0"/>
    </xf>
    <xf numFmtId="164" fontId="1" fillId="0" borderId="35" xfId="2" applyNumberFormat="1" applyBorder="1" applyAlignment="1">
      <alignment horizontal="center" vertical="center"/>
      <protection locked="0"/>
    </xf>
    <xf numFmtId="0" fontId="7" fillId="3" borderId="27" xfId="0" applyNumberFormat="1" applyFont="1" applyFill="1" applyBorder="1" applyAlignment="1">
      <alignment horizontal="center" vertical="center" wrapText="1"/>
    </xf>
    <xf numFmtId="0" fontId="1" fillId="0" borderId="1" xfId="2" applyBorder="1">
      <protection locked="0"/>
    </xf>
    <xf numFmtId="0" fontId="1" fillId="0" borderId="41" xfId="2" applyBorder="1">
      <protection locked="0"/>
    </xf>
    <xf numFmtId="0" fontId="4" fillId="2" borderId="1" xfId="1" applyNumberFormat="1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49" fontId="13" fillId="4" borderId="38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Border="1" applyAlignment="1">
      <alignment horizontal="center" vertical="center" wrapText="1"/>
    </xf>
    <xf numFmtId="49" fontId="13" fillId="4" borderId="39" xfId="1" applyNumberFormat="1" applyFont="1" applyFill="1" applyBorder="1" applyAlignment="1">
      <alignment horizontal="center" vertical="center" wrapText="1"/>
    </xf>
    <xf numFmtId="49" fontId="13" fillId="4" borderId="47" xfId="1" applyNumberFormat="1" applyFont="1" applyFill="1" applyBorder="1" applyAlignment="1">
      <alignment horizontal="center" vertical="center" wrapText="1"/>
    </xf>
    <xf numFmtId="49" fontId="13" fillId="4" borderId="48" xfId="1" applyNumberFormat="1" applyFont="1" applyFill="1" applyBorder="1" applyAlignment="1">
      <alignment horizontal="center" vertical="center" wrapText="1"/>
    </xf>
    <xf numFmtId="49" fontId="13" fillId="4" borderId="49" xfId="1" applyNumberFormat="1" applyFont="1" applyFill="1" applyBorder="1" applyAlignment="1">
      <alignment horizontal="center" vertical="center" wrapText="1"/>
    </xf>
    <xf numFmtId="0" fontId="1" fillId="0" borderId="4" xfId="2" applyBorder="1">
      <protection locked="0"/>
    </xf>
    <xf numFmtId="0" fontId="1" fillId="0" borderId="37" xfId="2" applyBorder="1">
      <protection locked="0"/>
    </xf>
    <xf numFmtId="0" fontId="1" fillId="0" borderId="28" xfId="2" applyBorder="1">
      <protection locked="0"/>
    </xf>
    <xf numFmtId="0" fontId="1" fillId="0" borderId="43" xfId="2" applyBorder="1">
      <protection locked="0"/>
    </xf>
    <xf numFmtId="49" fontId="24" fillId="3" borderId="34" xfId="1" applyNumberFormat="1" applyFont="1" applyFill="1" applyBorder="1" applyAlignment="1">
      <alignment horizontal="right" vertical="top" wrapText="1"/>
    </xf>
    <xf numFmtId="49" fontId="26" fillId="3" borderId="2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top" wrapText="1"/>
    </xf>
    <xf numFmtId="0" fontId="1" fillId="0" borderId="2" xfId="2" applyBorder="1" applyAlignment="1">
      <alignment horizontal="center" vertical="center" wrapText="1"/>
      <protection locked="0"/>
    </xf>
    <xf numFmtId="0" fontId="1" fillId="0" borderId="35" xfId="2" applyBorder="1" applyAlignment="1">
      <alignment horizontal="center" vertical="center" wrapText="1"/>
      <protection locked="0"/>
    </xf>
    <xf numFmtId="0" fontId="1" fillId="0" borderId="12" xfId="2" applyBorder="1" applyAlignment="1">
      <alignment horizontal="center" vertical="center"/>
      <protection locked="0"/>
    </xf>
    <xf numFmtId="0" fontId="1" fillId="0" borderId="42" xfId="2" applyBorder="1" applyAlignment="1">
      <alignment horizontal="center" vertical="center"/>
      <protection locked="0"/>
    </xf>
    <xf numFmtId="164" fontId="1" fillId="0" borderId="27" xfId="2" applyNumberFormat="1" applyBorder="1" applyAlignment="1">
      <alignment horizontal="center" vertical="center"/>
      <protection locked="0"/>
    </xf>
    <xf numFmtId="164" fontId="1" fillId="0" borderId="45" xfId="2" applyNumberFormat="1" applyBorder="1" applyAlignment="1">
      <alignment horizontal="center" vertical="center"/>
      <protection locked="0"/>
    </xf>
    <xf numFmtId="0" fontId="0" fillId="3" borderId="12" xfId="0" applyFill="1" applyBorder="1" applyAlignment="1">
      <alignment horizontal="left" vertical="top"/>
    </xf>
    <xf numFmtId="0" fontId="0" fillId="3" borderId="35" xfId="0" applyFill="1" applyBorder="1" applyAlignment="1">
      <alignment horizontal="left" vertical="top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21" xfId="1" applyNumberFormat="1" applyFont="1" applyFill="1" applyBorder="1" applyAlignment="1">
      <alignment horizontal="center" vertical="center" wrapText="1"/>
    </xf>
    <xf numFmtId="0" fontId="20" fillId="0" borderId="7" xfId="2" applyFont="1" applyBorder="1" applyAlignment="1" applyProtection="1">
      <alignment horizontal="center" vertical="center" wrapText="1"/>
    </xf>
    <xf numFmtId="0" fontId="20" fillId="0" borderId="51" xfId="2" applyFont="1" applyBorder="1" applyAlignment="1" applyProtection="1">
      <alignment horizontal="center" vertical="center" wrapText="1"/>
    </xf>
    <xf numFmtId="0" fontId="4" fillId="2" borderId="12" xfId="1" applyNumberFormat="1" applyFont="1" applyFill="1" applyBorder="1" applyAlignment="1">
      <alignment horizontal="left" vertical="center" wrapText="1"/>
    </xf>
    <xf numFmtId="0" fontId="4" fillId="2" borderId="14" xfId="1" applyNumberFormat="1" applyFont="1" applyFill="1" applyBorder="1" applyAlignment="1">
      <alignment horizontal="left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0" fontId="20" fillId="0" borderId="32" xfId="2" applyFont="1" applyBorder="1" applyAlignment="1" applyProtection="1">
      <alignment horizontal="center" vertical="center" wrapText="1"/>
    </xf>
    <xf numFmtId="0" fontId="20" fillId="0" borderId="33" xfId="2" applyFont="1" applyBorder="1" applyAlignment="1" applyProtection="1">
      <alignment horizontal="center" vertical="center" wrapText="1"/>
    </xf>
    <xf numFmtId="0" fontId="32" fillId="2" borderId="2" xfId="1" applyNumberFormat="1" applyFont="1" applyFill="1" applyBorder="1" applyAlignment="1">
      <alignment horizontal="center" vertical="center" wrapText="1"/>
    </xf>
    <xf numFmtId="0" fontId="32" fillId="2" borderId="35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5" xfId="1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164" fontId="31" fillId="0" borderId="2" xfId="2" applyNumberFormat="1" applyFont="1" applyBorder="1" applyAlignment="1">
      <alignment horizontal="center" vertical="center"/>
      <protection locked="0"/>
    </xf>
    <xf numFmtId="164" fontId="31" fillId="0" borderId="35" xfId="2" applyNumberFormat="1" applyFont="1" applyBorder="1" applyAlignment="1">
      <alignment horizontal="center" vertical="center"/>
      <protection locked="0"/>
    </xf>
    <xf numFmtId="0" fontId="27" fillId="2" borderId="1" xfId="1" applyNumberFormat="1" applyFont="1" applyFill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 wrapText="1"/>
    </xf>
    <xf numFmtId="0" fontId="1" fillId="0" borderId="2" xfId="2" applyBorder="1" applyAlignment="1">
      <alignment horizontal="center" vertical="center"/>
      <protection locked="0"/>
    </xf>
    <xf numFmtId="0" fontId="1" fillId="0" borderId="35" xfId="2" applyBorder="1" applyAlignment="1">
      <alignment horizontal="center" vertical="center"/>
      <protection locked="0"/>
    </xf>
    <xf numFmtId="0" fontId="0" fillId="3" borderId="2" xfId="0" applyFill="1" applyBorder="1" applyAlignment="1">
      <alignment horizontal="left" vertical="top"/>
    </xf>
    <xf numFmtId="0" fontId="1" fillId="0" borderId="4" xfId="2" applyBorder="1" applyAlignment="1">
      <alignment horizontal="center" vertical="center"/>
      <protection locked="0"/>
    </xf>
    <xf numFmtId="0" fontId="1" fillId="0" borderId="37" xfId="2" applyBorder="1" applyAlignment="1">
      <alignment horizontal="center" vertical="center"/>
      <protection locked="0"/>
    </xf>
    <xf numFmtId="49" fontId="21" fillId="3" borderId="34" xfId="1" applyNumberFormat="1" applyFont="1" applyFill="1" applyBorder="1" applyAlignment="1">
      <alignment horizontal="right" vertical="top" wrapText="1"/>
    </xf>
    <xf numFmtId="49" fontId="5" fillId="3" borderId="2" xfId="1" applyNumberFormat="1" applyFont="1" applyFill="1" applyBorder="1" applyAlignment="1">
      <alignment horizontal="right" vertical="top" wrapText="1"/>
    </xf>
    <xf numFmtId="0" fontId="20" fillId="0" borderId="65" xfId="2" applyFont="1" applyBorder="1" applyAlignment="1" applyProtection="1">
      <alignment horizontal="center" vertical="center" wrapText="1"/>
    </xf>
    <xf numFmtId="0" fontId="20" fillId="0" borderId="68" xfId="2" applyFont="1" applyBorder="1" applyAlignment="1" applyProtection="1">
      <alignment horizontal="center" vertical="center" wrapText="1"/>
    </xf>
    <xf numFmtId="49" fontId="3" fillId="2" borderId="66" xfId="1" applyNumberFormat="1" applyFont="1" applyFill="1" applyBorder="1" applyAlignment="1">
      <alignment horizontal="center" vertical="center" wrapText="1"/>
    </xf>
    <xf numFmtId="49" fontId="3" fillId="2" borderId="67" xfId="1" applyNumberFormat="1" applyFont="1" applyFill="1" applyBorder="1" applyAlignment="1">
      <alignment horizontal="center" vertical="center" wrapText="1"/>
    </xf>
    <xf numFmtId="49" fontId="24" fillId="3" borderId="55" xfId="1" applyNumberFormat="1" applyFont="1" applyFill="1" applyBorder="1" applyAlignment="1">
      <alignment horizontal="right" vertical="top" wrapText="1"/>
    </xf>
    <xf numFmtId="49" fontId="4" fillId="2" borderId="69" xfId="1" applyNumberFormat="1" applyFont="1" applyFill="1" applyBorder="1" applyAlignment="1">
      <alignment horizontal="center" vertical="center" wrapText="1"/>
    </xf>
    <xf numFmtId="0" fontId="0" fillId="3" borderId="69" xfId="0" applyFill="1" applyBorder="1" applyAlignment="1">
      <alignment horizontal="left" vertical="top" wrapText="1"/>
    </xf>
    <xf numFmtId="0" fontId="1" fillId="0" borderId="56" xfId="2" applyBorder="1" applyAlignment="1">
      <alignment horizontal="center" vertical="center" wrapText="1"/>
      <protection locked="0"/>
    </xf>
    <xf numFmtId="0" fontId="1" fillId="0" borderId="3" xfId="2" applyBorder="1">
      <protection locked="0"/>
    </xf>
    <xf numFmtId="0" fontId="1" fillId="0" borderId="56" xfId="2" applyBorder="1">
      <protection locked="0"/>
    </xf>
    <xf numFmtId="49" fontId="13" fillId="4" borderId="59" xfId="1" applyNumberFormat="1" applyFont="1" applyFill="1" applyBorder="1" applyAlignment="1">
      <alignment horizontal="center" vertical="center" wrapText="1"/>
    </xf>
    <xf numFmtId="49" fontId="13" fillId="4" borderId="60" xfId="1" applyNumberFormat="1" applyFont="1" applyFill="1" applyBorder="1" applyAlignment="1">
      <alignment horizontal="center" vertical="center" wrapText="1"/>
    </xf>
    <xf numFmtId="49" fontId="13" fillId="4" borderId="61" xfId="1" applyNumberFormat="1" applyFont="1" applyFill="1" applyBorder="1" applyAlignment="1">
      <alignment horizontal="center" vertical="center" wrapText="1"/>
    </xf>
    <xf numFmtId="49" fontId="13" fillId="4" borderId="62" xfId="1" applyNumberFormat="1" applyFont="1" applyFill="1" applyBorder="1" applyAlignment="1">
      <alignment horizontal="center" vertical="center" wrapText="1"/>
    </xf>
    <xf numFmtId="49" fontId="13" fillId="4" borderId="63" xfId="1" applyNumberFormat="1" applyFont="1" applyFill="1" applyBorder="1" applyAlignment="1">
      <alignment horizontal="center" vertical="center" wrapText="1"/>
    </xf>
    <xf numFmtId="0" fontId="1" fillId="0" borderId="58" xfId="2" applyBorder="1">
      <protection locked="0"/>
    </xf>
    <xf numFmtId="164" fontId="1" fillId="0" borderId="56" xfId="2" applyNumberFormat="1" applyBorder="1" applyAlignment="1">
      <alignment horizontal="center" vertical="center"/>
      <protection locked="0"/>
    </xf>
    <xf numFmtId="164" fontId="1" fillId="0" borderId="58" xfId="2" applyNumberFormat="1" applyBorder="1" applyAlignment="1">
      <alignment horizontal="center" vertical="center"/>
      <protection locked="0"/>
    </xf>
    <xf numFmtId="0" fontId="8" fillId="3" borderId="70" xfId="1" applyNumberFormat="1" applyFont="1" applyFill="1" applyBorder="1" applyAlignment="1">
      <alignment horizontal="center" wrapText="1"/>
    </xf>
    <xf numFmtId="0" fontId="8" fillId="3" borderId="26" xfId="1" applyNumberFormat="1" applyFont="1" applyFill="1" applyBorder="1" applyAlignment="1">
      <alignment horizontal="center" wrapText="1"/>
    </xf>
    <xf numFmtId="0" fontId="8" fillId="3" borderId="25" xfId="1" applyNumberFormat="1" applyFont="1" applyFill="1" applyBorder="1" applyAlignment="1">
      <alignment horizontal="center" wrapText="1"/>
    </xf>
    <xf numFmtId="0" fontId="8" fillId="3" borderId="71" xfId="1" applyNumberFormat="1" applyFont="1" applyFill="1" applyBorder="1" applyAlignment="1">
      <alignment horizontal="center" wrapText="1"/>
    </xf>
    <xf numFmtId="0" fontId="29" fillId="3" borderId="10" xfId="0" applyNumberFormat="1" applyFont="1" applyFill="1" applyBorder="1" applyAlignment="1">
      <alignment horizontal="center" vertical="center" wrapText="1"/>
    </xf>
    <xf numFmtId="0" fontId="29" fillId="3" borderId="22" xfId="0" applyNumberFormat="1" applyFont="1" applyFill="1" applyBorder="1" applyAlignment="1">
      <alignment horizontal="center" vertical="center" wrapText="1"/>
    </xf>
    <xf numFmtId="0" fontId="17" fillId="9" borderId="15" xfId="0" applyFont="1" applyFill="1" applyBorder="1" applyAlignment="1" applyProtection="1">
      <alignment horizontal="right"/>
    </xf>
    <xf numFmtId="0" fontId="17" fillId="9" borderId="16" xfId="0" applyFont="1" applyFill="1" applyBorder="1" applyAlignment="1" applyProtection="1">
      <alignment horizontal="right"/>
    </xf>
    <xf numFmtId="49" fontId="3" fillId="2" borderId="53" xfId="1" applyNumberFormat="1" applyFont="1" applyFill="1" applyBorder="1" applyAlignment="1" applyProtection="1">
      <alignment horizontal="center" vertical="center" wrapText="1"/>
    </xf>
    <xf numFmtId="0" fontId="20" fillId="0" borderId="53" xfId="2" applyFont="1" applyBorder="1" applyAlignment="1" applyProtection="1">
      <alignment horizontal="center" vertical="center" wrapText="1"/>
    </xf>
    <xf numFmtId="0" fontId="20" fillId="0" borderId="54" xfId="2" applyFont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49" fontId="24" fillId="3" borderId="55" xfId="1" applyNumberFormat="1" applyFont="1" applyFill="1" applyBorder="1" applyAlignment="1" applyProtection="1">
      <alignment horizontal="right" vertical="top" wrapText="1"/>
    </xf>
    <xf numFmtId="49" fontId="26" fillId="3" borderId="2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top" wrapText="1"/>
    </xf>
    <xf numFmtId="0" fontId="0" fillId="3" borderId="56" xfId="0" applyFill="1" applyBorder="1" applyAlignment="1" applyProtection="1">
      <alignment horizontal="left" vertical="top" wrapText="1"/>
    </xf>
    <xf numFmtId="0" fontId="1" fillId="0" borderId="2" xfId="2" applyBorder="1" applyAlignment="1" applyProtection="1">
      <alignment horizontal="center" vertical="center" wrapText="1"/>
    </xf>
    <xf numFmtId="0" fontId="1" fillId="0" borderId="56" xfId="2" applyBorder="1" applyAlignment="1" applyProtection="1">
      <alignment horizontal="center" vertical="center" wrapText="1"/>
    </xf>
    <xf numFmtId="0" fontId="1" fillId="0" borderId="2" xfId="2" applyBorder="1" applyProtection="1"/>
    <xf numFmtId="0" fontId="1" fillId="0" borderId="56" xfId="2" applyBorder="1" applyProtection="1"/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56" xfId="1" applyNumberFormat="1" applyFont="1" applyFill="1" applyBorder="1" applyAlignment="1" applyProtection="1">
      <alignment horizontal="center" vertical="center" wrapText="1"/>
    </xf>
    <xf numFmtId="164" fontId="1" fillId="0" borderId="2" xfId="2" applyNumberFormat="1" applyBorder="1" applyAlignment="1" applyProtection="1">
      <alignment horizontal="center" vertical="center"/>
    </xf>
    <xf numFmtId="164" fontId="1" fillId="0" borderId="56" xfId="2" applyNumberFormat="1" applyBorder="1" applyAlignment="1" applyProtection="1">
      <alignment horizontal="center" vertical="center"/>
    </xf>
    <xf numFmtId="164" fontId="1" fillId="0" borderId="4" xfId="2" applyNumberFormat="1" applyBorder="1" applyAlignment="1" applyProtection="1">
      <alignment horizontal="center" vertical="center"/>
    </xf>
    <xf numFmtId="164" fontId="1" fillId="0" borderId="58" xfId="2" applyNumberFormat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29" fillId="3" borderId="4" xfId="0" applyNumberFormat="1" applyFont="1" applyFill="1" applyBorder="1" applyAlignment="1" applyProtection="1">
      <alignment horizontal="center" vertical="center" wrapText="1"/>
    </xf>
    <xf numFmtId="49" fontId="13" fillId="4" borderId="59" xfId="1" applyNumberFormat="1" applyFont="1" applyFill="1" applyBorder="1" applyAlignment="1" applyProtection="1">
      <alignment horizontal="center" vertical="center" wrapText="1"/>
    </xf>
    <xf numFmtId="49" fontId="13" fillId="4" borderId="0" xfId="1" applyNumberFormat="1" applyFont="1" applyFill="1" applyBorder="1" applyAlignment="1" applyProtection="1">
      <alignment horizontal="center" vertical="center" wrapText="1"/>
    </xf>
    <xf numFmtId="49" fontId="13" fillId="4" borderId="60" xfId="1" applyNumberFormat="1" applyFont="1" applyFill="1" applyBorder="1" applyAlignment="1" applyProtection="1">
      <alignment horizontal="center" vertical="center" wrapText="1"/>
    </xf>
    <xf numFmtId="49" fontId="13" fillId="4" borderId="61" xfId="1" applyNumberFormat="1" applyFont="1" applyFill="1" applyBorder="1" applyAlignment="1" applyProtection="1">
      <alignment horizontal="center" vertical="center" wrapText="1"/>
    </xf>
    <xf numFmtId="49" fontId="13" fillId="4" borderId="62" xfId="1" applyNumberFormat="1" applyFont="1" applyFill="1" applyBorder="1" applyAlignment="1" applyProtection="1">
      <alignment horizontal="center" vertical="center" wrapText="1"/>
    </xf>
    <xf numFmtId="49" fontId="13" fillId="4" borderId="63" xfId="1" applyNumberFormat="1" applyFont="1" applyFill="1" applyBorder="1" applyAlignment="1" applyProtection="1">
      <alignment horizontal="center" vertical="center" wrapText="1"/>
    </xf>
    <xf numFmtId="0" fontId="1" fillId="0" borderId="4" xfId="2" applyBorder="1" applyProtection="1"/>
    <xf numFmtId="0" fontId="1" fillId="0" borderId="58" xfId="2" applyBorder="1" applyProtection="1"/>
    <xf numFmtId="49" fontId="3" fillId="2" borderId="53" xfId="1" applyNumberFormat="1" applyFont="1" applyFill="1" applyBorder="1" applyAlignment="1">
      <alignment horizontal="center" vertical="center" wrapText="1"/>
    </xf>
    <xf numFmtId="0" fontId="0" fillId="3" borderId="56" xfId="0" applyFill="1" applyBorder="1" applyAlignment="1">
      <alignment horizontal="left" vertical="top" wrapText="1"/>
    </xf>
    <xf numFmtId="49" fontId="4" fillId="2" borderId="56" xfId="1" applyNumberFormat="1" applyFont="1" applyFill="1" applyBorder="1" applyAlignment="1">
      <alignment horizontal="center" vertical="center" wrapText="1"/>
    </xf>
    <xf numFmtId="0" fontId="29" fillId="3" borderId="4" xfId="0" applyNumberFormat="1" applyFont="1" applyFill="1" applyBorder="1" applyAlignment="1">
      <alignment horizontal="center" vertical="center" wrapText="1"/>
    </xf>
  </cellXfs>
  <cellStyles count="8">
    <cellStyle name="dodavatel" xfId="2"/>
    <cellStyle name="dodavatel 2" xfId="4"/>
    <cellStyle name="dodavatel_Chval-minitendr-2013-1" xfId="7"/>
    <cellStyle name="HorniIndex" xfId="3"/>
    <cellStyle name="HorniIndex 2" xfId="5"/>
    <cellStyle name="Normální" xfId="0" builtinId="0"/>
    <cellStyle name="Normální 2" xfId="6"/>
    <cellStyle name="normální_ZSF - tiskarny a multifunk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view="pageBreakPreview" zoomScale="90" zoomScaleNormal="100" zoomScaleSheetLayoutView="90" workbookViewId="0">
      <selection activeCell="C16" sqref="C16:F16"/>
    </sheetView>
  </sheetViews>
  <sheetFormatPr defaultRowHeight="15" x14ac:dyDescent="0.25"/>
  <cols>
    <col min="1" max="1" width="8.140625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32.14062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0" width="9.140625" hidden="1" customWidth="1"/>
    <col min="21" max="24" width="9.140625" customWidth="1"/>
  </cols>
  <sheetData>
    <row r="1" spans="1:20" ht="15.75" x14ac:dyDescent="0.25">
      <c r="A1" s="30"/>
      <c r="B1" s="20" t="s">
        <v>124</v>
      </c>
      <c r="C1" s="19"/>
      <c r="D1" s="20"/>
      <c r="E1" s="20" t="s">
        <v>125</v>
      </c>
      <c r="F1" s="21">
        <v>7</v>
      </c>
      <c r="G1" s="9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90" si="3">IF(R1,".","")</f>
        <v/>
      </c>
      <c r="S1" s="25" t="s">
        <v>77</v>
      </c>
    </row>
    <row r="2" spans="1:20" ht="16.5" thickBot="1" x14ac:dyDescent="0.3">
      <c r="A2" s="31"/>
      <c r="B2" s="23" t="s">
        <v>126</v>
      </c>
      <c r="C2" s="22"/>
      <c r="D2" s="23"/>
      <c r="E2" s="23" t="s">
        <v>125</v>
      </c>
      <c r="F2" s="24">
        <v>1</v>
      </c>
      <c r="G2" s="9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G3" s="95"/>
      <c r="I3" t="str">
        <f t="shared" ref="I3:K23" si="4">IF(ISBLANK(J3),"",".")</f>
        <v/>
      </c>
      <c r="K3" t="str">
        <f t="shared" si="4"/>
        <v/>
      </c>
      <c r="M3" t="str">
        <f t="shared" ref="M3:M90" si="5">IF(ISBLANK(N3),"",".")</f>
        <v/>
      </c>
      <c r="O3" t="str">
        <f t="shared" ref="O3:O90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160" t="s">
        <v>123</v>
      </c>
      <c r="B4" s="161"/>
      <c r="C4" s="161"/>
      <c r="D4" s="16">
        <f>H4</f>
        <v>1</v>
      </c>
      <c r="E4" s="17" t="str">
        <f>T4</f>
        <v>Virtualizované pracovní stanice</v>
      </c>
      <c r="F4" s="18"/>
      <c r="G4" s="95"/>
      <c r="H4" s="11">
        <v>1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218</v>
      </c>
    </row>
    <row r="5" spans="1:20" ht="17.25" customHeight="1" thickBot="1" x14ac:dyDescent="0.3">
      <c r="A5" s="33"/>
      <c r="B5" s="15"/>
      <c r="C5" s="15"/>
      <c r="D5" s="14"/>
      <c r="H5">
        <f>H4</f>
        <v>1</v>
      </c>
      <c r="I5" t="str">
        <f t="shared" ref="I5:I11" si="7">IF(ISBLANK(J5),"",".")</f>
        <v/>
      </c>
      <c r="K5" t="str">
        <f t="shared" ref="K5:K12" si="8">IF(ISBLANK(L5),"",".")</f>
        <v/>
      </c>
      <c r="M5" t="str">
        <f t="shared" ref="M5:M12" si="9">IF(ISBLANK(N5),"",".")</f>
        <v/>
      </c>
      <c r="O5" t="str">
        <f t="shared" ref="O5:O12" si="10">IF(ISBLANK(P5),"",".")</f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58" t="s">
        <v>203</v>
      </c>
      <c r="B6" s="59" t="s">
        <v>202</v>
      </c>
      <c r="C6" s="176" t="s">
        <v>209</v>
      </c>
      <c r="D6" s="177"/>
      <c r="E6" s="185" t="s">
        <v>206</v>
      </c>
      <c r="F6" s="186"/>
      <c r="G6" s="95"/>
      <c r="H6">
        <f>H5</f>
        <v>1</v>
      </c>
      <c r="I6" t="str">
        <f t="shared" si="7"/>
        <v>.</v>
      </c>
      <c r="J6" s="11">
        <f>J5+1</f>
        <v>1</v>
      </c>
      <c r="K6" t="str">
        <f t="shared" si="8"/>
        <v/>
      </c>
      <c r="M6" t="str">
        <f t="shared" si="9"/>
        <v/>
      </c>
      <c r="O6" t="str">
        <f t="shared" si="10"/>
        <v/>
      </c>
      <c r="Q6" t="str">
        <f t="shared" si="3"/>
        <v/>
      </c>
      <c r="S6" s="25" t="s">
        <v>77</v>
      </c>
    </row>
    <row r="7" spans="1:20" ht="49.5" customHeight="1" x14ac:dyDescent="0.25">
      <c r="A7" s="60" t="str">
        <f>CONCATENATE(H7,I7,J7,K7,L7,M7,N7,O7,P7,Q7)</f>
        <v>1.1</v>
      </c>
      <c r="B7" s="51" t="s">
        <v>127</v>
      </c>
      <c r="C7" s="187" t="str">
        <f>CONCATENATE(Q7,S7,T7)</f>
        <v xml:space="preserve"> PC pracoviště - sestava</v>
      </c>
      <c r="D7" s="188"/>
      <c r="E7" s="188"/>
      <c r="F7" s="189"/>
      <c r="G7" s="95"/>
      <c r="H7">
        <f>H6</f>
        <v>1</v>
      </c>
      <c r="I7" t="str">
        <f t="shared" si="7"/>
        <v>.</v>
      </c>
      <c r="J7">
        <f>J6</f>
        <v>1</v>
      </c>
      <c r="K7" t="str">
        <f t="shared" si="8"/>
        <v/>
      </c>
      <c r="M7" t="str">
        <f t="shared" si="9"/>
        <v/>
      </c>
      <c r="O7" t="str">
        <f t="shared" si="10"/>
        <v/>
      </c>
      <c r="Q7" t="str">
        <f t="shared" si="3"/>
        <v/>
      </c>
      <c r="S7" s="25" t="s">
        <v>77</v>
      </c>
      <c r="T7" s="11" t="s">
        <v>242</v>
      </c>
    </row>
    <row r="8" spans="1:20" ht="16.5" customHeight="1" x14ac:dyDescent="0.25">
      <c r="A8" s="164"/>
      <c r="B8" s="166" t="s">
        <v>205</v>
      </c>
      <c r="C8" s="190" t="s">
        <v>244</v>
      </c>
      <c r="D8" s="191"/>
      <c r="E8" s="191"/>
      <c r="F8" s="192"/>
      <c r="G8" s="95"/>
      <c r="H8">
        <f t="shared" ref="H8" si="11">H7</f>
        <v>1</v>
      </c>
      <c r="I8" t="str">
        <f t="shared" si="7"/>
        <v>.</v>
      </c>
      <c r="J8">
        <f t="shared" ref="J8" si="12">J7</f>
        <v>1</v>
      </c>
      <c r="K8" t="str">
        <f t="shared" si="8"/>
        <v/>
      </c>
      <c r="M8" t="str">
        <f t="shared" si="9"/>
        <v/>
      </c>
      <c r="O8" t="str">
        <f t="shared" si="10"/>
        <v/>
      </c>
      <c r="Q8" t="str">
        <f t="shared" si="3"/>
        <v/>
      </c>
      <c r="S8" s="25" t="s">
        <v>77</v>
      </c>
    </row>
    <row r="9" spans="1:20" ht="36" customHeight="1" x14ac:dyDescent="0.25">
      <c r="A9" s="165"/>
      <c r="B9" s="167"/>
      <c r="C9" s="193"/>
      <c r="D9" s="194"/>
      <c r="E9" s="194"/>
      <c r="F9" s="195"/>
      <c r="G9" s="95"/>
      <c r="H9">
        <f>H8</f>
        <v>1</v>
      </c>
      <c r="I9" t="str">
        <f t="shared" si="7"/>
        <v>.</v>
      </c>
      <c r="J9">
        <f>J8</f>
        <v>1</v>
      </c>
      <c r="K9" t="str">
        <f t="shared" si="8"/>
        <v/>
      </c>
      <c r="M9" t="str">
        <f t="shared" si="9"/>
        <v/>
      </c>
      <c r="O9" t="str">
        <f t="shared" si="10"/>
        <v/>
      </c>
      <c r="Q9" t="str">
        <f t="shared" si="3"/>
        <v/>
      </c>
      <c r="S9" s="25" t="s">
        <v>77</v>
      </c>
    </row>
    <row r="10" spans="1:20" s="1" customFormat="1" ht="34.5" customHeight="1" x14ac:dyDescent="0.25">
      <c r="A10" s="61" t="str">
        <f>CONCATENATE(H10,I10,J10,K10,L10,M10,N10,O10,P10,Q10)</f>
        <v>1.1.a</v>
      </c>
      <c r="B10" s="182" t="str">
        <f>CONCATENATE("Celková cena Kč bez DPH za všechny položky ¨",C7,"¨ (součet řádků 1.1.1.c, 1.1.2.c, 1.1.3.c, 1.1.4.c) - HODNOTA POUŽITÁ PRO HODNOCENÍ NABÍDEK")</f>
        <v>Celková cena Kč bez DPH za všechny položky ¨ PC pracoviště - sestava¨ (součet řádků 1.1.1.c, 1.1.2.c, 1.1.3.c, 1.1.4.c) - HODNOTA POUŽITÁ PRO HODNOCENÍ NABÍDEK</v>
      </c>
      <c r="C10" s="183"/>
      <c r="D10" s="184"/>
      <c r="E10" s="178"/>
      <c r="F10" s="179"/>
      <c r="G10" s="35"/>
      <c r="H10">
        <f>H9</f>
        <v>1</v>
      </c>
      <c r="I10" t="str">
        <f t="shared" si="7"/>
        <v>.</v>
      </c>
      <c r="J10">
        <f>J9</f>
        <v>1</v>
      </c>
      <c r="K10" t="str">
        <f t="shared" si="8"/>
        <v/>
      </c>
      <c r="L10"/>
      <c r="M10" t="str">
        <f t="shared" si="9"/>
        <v/>
      </c>
      <c r="N10"/>
      <c r="O10" t="str">
        <f t="shared" si="10"/>
        <v>.</v>
      </c>
      <c r="P10" t="s">
        <v>129</v>
      </c>
      <c r="Q10" t="str">
        <f t="shared" si="3"/>
        <v/>
      </c>
      <c r="R10" s="25"/>
      <c r="S10" s="25" t="s">
        <v>77</v>
      </c>
    </row>
    <row r="11" spans="1:20" ht="49.5" customHeight="1" thickBot="1" x14ac:dyDescent="0.3">
      <c r="A11" s="62" t="str">
        <f t="shared" ref="A11" si="13">CONCATENATE(H11,I11,J11,K11,L11,M11,N11,O11,P11,Q11)</f>
        <v>1.1.b</v>
      </c>
      <c r="B11" s="56" t="str">
        <f>CONCATENATE("Provedení, kompatibilita položek sestavy (položky ",A13,", ",A51,", ",A66,")")</f>
        <v>Provedení, kompatibilita položek sestavy (položky 1.1.1, 1.1.2, 1.1.3)</v>
      </c>
      <c r="C11" s="57" t="str">
        <f>CONCATENATE("Všechny nabízené HW komponenty vzorku  ¨",T7,"¨ musí být od stejného výrobce. ")</f>
        <v xml:space="preserve">Všechny nabízené HW komponenty vzorku  ¨PC pracoviště - sestava¨ musí být od stejného výrobce. </v>
      </c>
      <c r="D11" s="10" t="s">
        <v>0</v>
      </c>
      <c r="E11" s="180"/>
      <c r="F11" s="181"/>
      <c r="G11" s="95"/>
      <c r="H11">
        <f t="shared" ref="H11:H12" si="14">H10</f>
        <v>1</v>
      </c>
      <c r="I11" t="str">
        <f t="shared" si="7"/>
        <v>.</v>
      </c>
      <c r="J11">
        <f t="shared" ref="J11:J12" si="15">J10</f>
        <v>1</v>
      </c>
      <c r="K11" t="str">
        <f t="shared" si="8"/>
        <v/>
      </c>
      <c r="M11" t="str">
        <f t="shared" si="9"/>
        <v/>
      </c>
      <c r="O11" t="str">
        <f t="shared" si="10"/>
        <v>.</v>
      </c>
      <c r="P11" t="s">
        <v>130</v>
      </c>
      <c r="Q11" t="str">
        <f t="shared" si="3"/>
        <v/>
      </c>
      <c r="S11" s="25" t="s">
        <v>77</v>
      </c>
    </row>
    <row r="12" spans="1:20" ht="9.9499999999999993" customHeight="1" thickBot="1" x14ac:dyDescent="0.3">
      <c r="A12" s="63"/>
      <c r="B12" s="15"/>
      <c r="C12" s="15"/>
      <c r="D12" s="64"/>
      <c r="E12" s="65"/>
      <c r="F12" s="66"/>
      <c r="G12" s="95"/>
      <c r="H12">
        <f t="shared" si="14"/>
        <v>1</v>
      </c>
      <c r="I12" t="str">
        <f t="shared" ref="I12" si="16">IF(ISBLANK(J12),"",".")</f>
        <v>.</v>
      </c>
      <c r="J12">
        <f t="shared" si="15"/>
        <v>1</v>
      </c>
      <c r="K12" t="str">
        <f t="shared" si="8"/>
        <v/>
      </c>
      <c r="M12" t="str">
        <f t="shared" si="9"/>
        <v/>
      </c>
      <c r="O12" t="str">
        <f t="shared" si="10"/>
        <v/>
      </c>
      <c r="Q12" t="str">
        <f t="shared" si="3"/>
        <v/>
      </c>
      <c r="S12" s="25" t="s">
        <v>77</v>
      </c>
    </row>
    <row r="13" spans="1:20" ht="49.5" customHeight="1" x14ac:dyDescent="0.25">
      <c r="A13" s="67" t="str">
        <f>CONCATENATE(H13,I13,J13,K13,L13,M13,N13,O13,P13,Q13)</f>
        <v>1.1.1</v>
      </c>
      <c r="B13" s="52" t="s">
        <v>127</v>
      </c>
      <c r="C13" s="162" t="str">
        <f>CONCATENATE(Q13,S13,T13)</f>
        <v xml:space="preserve"> PC pracoviště - výkonná jednotka</v>
      </c>
      <c r="D13" s="163"/>
      <c r="E13" s="53" t="s">
        <v>7</v>
      </c>
      <c r="F13" s="68"/>
      <c r="G13" s="95"/>
      <c r="H13">
        <f>H5</f>
        <v>1</v>
      </c>
      <c r="I13" t="str">
        <f t="shared" ref="I13" si="17">IF(ISBLANK(J13),"",".")</f>
        <v>.</v>
      </c>
      <c r="J13">
        <f>J12</f>
        <v>1</v>
      </c>
      <c r="K13" t="str">
        <f t="shared" si="4"/>
        <v>.</v>
      </c>
      <c r="L13" s="11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25" t="s">
        <v>77</v>
      </c>
      <c r="T13" s="11" t="s">
        <v>243</v>
      </c>
    </row>
    <row r="14" spans="1:20" ht="28.5" customHeight="1" x14ac:dyDescent="0.25">
      <c r="A14" s="164"/>
      <c r="B14" s="166" t="s">
        <v>205</v>
      </c>
      <c r="C14" s="168" t="s">
        <v>219</v>
      </c>
      <c r="D14" s="169"/>
      <c r="E14" s="172" t="s">
        <v>252</v>
      </c>
      <c r="F14" s="173"/>
      <c r="G14" s="95"/>
      <c r="H14">
        <f t="shared" ref="H14:J16" si="18">H13</f>
        <v>1</v>
      </c>
      <c r="I14" t="str">
        <f t="shared" si="4"/>
        <v>.</v>
      </c>
      <c r="J14">
        <f t="shared" si="18"/>
        <v>1</v>
      </c>
      <c r="K14" t="str">
        <f t="shared" si="4"/>
        <v>.</v>
      </c>
      <c r="L14">
        <f t="shared" ref="H14:L80" si="19"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25" t="s">
        <v>77</v>
      </c>
    </row>
    <row r="15" spans="1:20" ht="42" customHeight="1" x14ac:dyDescent="0.25">
      <c r="A15" s="165"/>
      <c r="B15" s="167"/>
      <c r="C15" s="170"/>
      <c r="D15" s="171"/>
      <c r="E15" s="174"/>
      <c r="F15" s="175"/>
      <c r="G15" s="95" t="s">
        <v>229</v>
      </c>
      <c r="H15">
        <f>H14</f>
        <v>1</v>
      </c>
      <c r="I15" t="str">
        <f t="shared" si="4"/>
        <v>.</v>
      </c>
      <c r="J15">
        <f>J14</f>
        <v>1</v>
      </c>
      <c r="K15" t="str">
        <f t="shared" si="4"/>
        <v>.</v>
      </c>
      <c r="L15">
        <f t="shared" si="19"/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25" t="s">
        <v>77</v>
      </c>
    </row>
    <row r="16" spans="1:20" ht="27.75" customHeight="1" x14ac:dyDescent="0.25">
      <c r="A16" s="69" t="str">
        <f>CONCATENATE(H16,I16,J16,K16,L16,M16,N16,O16,P16,Q16)</f>
        <v>1.1.1.a</v>
      </c>
      <c r="B16" s="34" t="s">
        <v>215</v>
      </c>
      <c r="C16" s="196" t="s">
        <v>222</v>
      </c>
      <c r="D16" s="197"/>
      <c r="E16" s="197"/>
      <c r="F16" s="198"/>
      <c r="G16" s="95"/>
      <c r="H16">
        <f t="shared" si="18"/>
        <v>1</v>
      </c>
      <c r="I16" t="str">
        <f t="shared" si="4"/>
        <v>.</v>
      </c>
      <c r="J16">
        <f t="shared" si="18"/>
        <v>1</v>
      </c>
      <c r="K16" t="str">
        <f t="shared" si="4"/>
        <v>.</v>
      </c>
      <c r="L16">
        <f t="shared" si="19"/>
        <v>1</v>
      </c>
      <c r="M16" t="str">
        <f t="shared" si="5"/>
        <v/>
      </c>
      <c r="O16" t="str">
        <f t="shared" si="6"/>
        <v>.</v>
      </c>
      <c r="P16" t="s">
        <v>129</v>
      </c>
      <c r="Q16" t="str">
        <f t="shared" si="3"/>
        <v/>
      </c>
      <c r="S16" s="25" t="s">
        <v>77</v>
      </c>
    </row>
    <row r="17" spans="1:19" s="1" customFormat="1" ht="24.75" customHeight="1" x14ac:dyDescent="0.25">
      <c r="A17" s="69" t="str">
        <f>CONCATENATE(H17,I17,J17,K17,L17,M17,N17,O17,P17,Q17)</f>
        <v>1.1.1.b</v>
      </c>
      <c r="B17" s="154" t="str">
        <f>CONCATENATE("Cena Kč bez DPH za jednu položku ¨",T13,"¨ (Jednotková cena zboží - bude použita pro objednávky dílčích plnění")</f>
        <v>Cena Kč bez DPH za jednu položku ¨PC pracoviště - výkonná jednotka¨ (Jednotková cena zboží - bude použita pro objednávky dílčích plnění</v>
      </c>
      <c r="C17" s="155"/>
      <c r="D17" s="156"/>
      <c r="E17" s="199"/>
      <c r="F17" s="200"/>
      <c r="G17" s="35"/>
      <c r="H17">
        <f>H15</f>
        <v>1</v>
      </c>
      <c r="I17" t="str">
        <f t="shared" si="4"/>
        <v>.</v>
      </c>
      <c r="J17">
        <f>J15</f>
        <v>1</v>
      </c>
      <c r="K17" t="str">
        <f t="shared" si="4"/>
        <v>.</v>
      </c>
      <c r="L17">
        <f t="shared" si="19"/>
        <v>1</v>
      </c>
      <c r="M17" t="str">
        <f t="shared" si="5"/>
        <v/>
      </c>
      <c r="N17"/>
      <c r="O17" t="str">
        <f t="shared" si="6"/>
        <v>.</v>
      </c>
      <c r="P17" t="s">
        <v>130</v>
      </c>
      <c r="Q17" t="str">
        <f t="shared" si="3"/>
        <v/>
      </c>
      <c r="R17" s="25"/>
      <c r="S17" s="25" t="s">
        <v>77</v>
      </c>
    </row>
    <row r="18" spans="1:19" ht="26.25" customHeight="1" thickBot="1" x14ac:dyDescent="0.3">
      <c r="A18" s="71" t="str">
        <f>CONCATENATE(H18,I18,J18,K18,L18,M18,N18,O18,P18,Q18)</f>
        <v>1.1.1.c</v>
      </c>
      <c r="B18" s="157" t="str">
        <f>CONCATENATE("Celková cena Kč bez DPH za všechny kusy - ",C16," ks ¨",T13,"¨ (řádek ", A16," krát řádek ",A17,")")</f>
        <v>Celková cena Kč bez DPH za všechny kusy - 44 ks ¨PC pracoviště - výkonná jednotka¨ (řádek 1.1.1.a krát řádek 1.1.1.b)</v>
      </c>
      <c r="C18" s="158"/>
      <c r="D18" s="159"/>
      <c r="E18" s="150"/>
      <c r="F18" s="151"/>
      <c r="G18" s="97"/>
      <c r="H18">
        <f t="shared" ref="H18:H21" si="20">H17</f>
        <v>1</v>
      </c>
      <c r="I18" t="str">
        <f t="shared" si="4"/>
        <v>.</v>
      </c>
      <c r="J18">
        <f t="shared" ref="J18:J21" si="21">J17</f>
        <v>1</v>
      </c>
      <c r="K18" t="str">
        <f t="shared" si="4"/>
        <v>.</v>
      </c>
      <c r="L18">
        <f t="shared" si="19"/>
        <v>1</v>
      </c>
      <c r="M18" t="str">
        <f t="shared" si="5"/>
        <v/>
      </c>
      <c r="O18" t="str">
        <f t="shared" si="6"/>
        <v>.</v>
      </c>
      <c r="P18" t="s">
        <v>131</v>
      </c>
      <c r="Q18" t="str">
        <f t="shared" si="3"/>
        <v/>
      </c>
      <c r="S18" s="25" t="s">
        <v>77</v>
      </c>
    </row>
    <row r="19" spans="1:19" ht="18" x14ac:dyDescent="0.25">
      <c r="A19" s="72" t="str">
        <f>CONCATENATE(H19,I19,J19,K19,L19,M19,N19,O19,P19,Q19)</f>
        <v>1.1.1.d</v>
      </c>
      <c r="B19" s="42" t="s">
        <v>164</v>
      </c>
      <c r="C19" s="43" t="s">
        <v>216</v>
      </c>
      <c r="D19" s="44" t="s">
        <v>0</v>
      </c>
      <c r="E19" s="152"/>
      <c r="F19" s="153"/>
      <c r="G19" s="95"/>
      <c r="H19">
        <f t="shared" si="20"/>
        <v>1</v>
      </c>
      <c r="I19" t="str">
        <f t="shared" si="4"/>
        <v>.</v>
      </c>
      <c r="J19">
        <f t="shared" si="21"/>
        <v>1</v>
      </c>
      <c r="K19" t="str">
        <f t="shared" si="4"/>
        <v>.</v>
      </c>
      <c r="L19">
        <f t="shared" si="19"/>
        <v>1</v>
      </c>
      <c r="M19" t="str">
        <f t="shared" si="5"/>
        <v/>
      </c>
      <c r="O19" t="str">
        <f t="shared" si="6"/>
        <v>.</v>
      </c>
      <c r="P19" t="s">
        <v>128</v>
      </c>
      <c r="Q19" t="str">
        <f t="shared" si="3"/>
        <v/>
      </c>
      <c r="S19" s="25" t="s">
        <v>77</v>
      </c>
    </row>
    <row r="20" spans="1:19" ht="45" x14ac:dyDescent="0.25">
      <c r="A20" s="73" t="str">
        <f t="shared" ref="A20:A46" si="22">CONCATENATE(H20,I20,J20,K20,L20,M20,N20,O20,P20,Q20)</f>
        <v>1.1.1.e</v>
      </c>
      <c r="B20" s="40" t="s">
        <v>45</v>
      </c>
      <c r="C20" s="2" t="s">
        <v>46</v>
      </c>
      <c r="D20" s="8" t="s">
        <v>0</v>
      </c>
      <c r="E20" s="236"/>
      <c r="F20" s="237"/>
      <c r="G20" s="95"/>
      <c r="H20">
        <f t="shared" si="20"/>
        <v>1</v>
      </c>
      <c r="I20" t="str">
        <f t="shared" ref="I20:I22" si="23">IF(ISBLANK(J20),"",".")</f>
        <v>.</v>
      </c>
      <c r="J20">
        <f t="shared" si="21"/>
        <v>1</v>
      </c>
      <c r="K20" t="str">
        <f t="shared" ref="K20:K22" si="24">IF(ISBLANK(L20),"",".")</f>
        <v>.</v>
      </c>
      <c r="L20">
        <f t="shared" si="19"/>
        <v>1</v>
      </c>
      <c r="M20" t="str">
        <f t="shared" si="5"/>
        <v/>
      </c>
      <c r="O20" t="str">
        <f t="shared" si="6"/>
        <v>.</v>
      </c>
      <c r="P20" t="s">
        <v>132</v>
      </c>
      <c r="Q20" t="str">
        <f t="shared" si="3"/>
        <v/>
      </c>
      <c r="S20" s="25" t="s">
        <v>77</v>
      </c>
    </row>
    <row r="21" spans="1:19" ht="30" x14ac:dyDescent="0.25">
      <c r="A21" s="73" t="str">
        <f t="shared" si="22"/>
        <v>1.1.1.f</v>
      </c>
      <c r="B21" s="39" t="s">
        <v>241</v>
      </c>
      <c r="C21" s="2" t="s">
        <v>47</v>
      </c>
      <c r="D21" s="8" t="s">
        <v>6</v>
      </c>
      <c r="E21" s="236"/>
      <c r="F21" s="237"/>
      <c r="G21" s="95"/>
      <c r="H21">
        <f t="shared" si="20"/>
        <v>1</v>
      </c>
      <c r="I21" t="str">
        <f t="shared" si="23"/>
        <v>.</v>
      </c>
      <c r="J21">
        <f t="shared" si="21"/>
        <v>1</v>
      </c>
      <c r="K21" t="str">
        <f t="shared" si="24"/>
        <v>.</v>
      </c>
      <c r="L21">
        <f t="shared" si="19"/>
        <v>1</v>
      </c>
      <c r="M21" t="str">
        <f t="shared" si="5"/>
        <v/>
      </c>
      <c r="O21" t="str">
        <f t="shared" si="6"/>
        <v>.</v>
      </c>
      <c r="P21" t="s">
        <v>133</v>
      </c>
      <c r="Q21" t="str">
        <f t="shared" si="3"/>
        <v/>
      </c>
      <c r="S21" s="25" t="s">
        <v>77</v>
      </c>
    </row>
    <row r="22" spans="1:19" ht="18" x14ac:dyDescent="0.25">
      <c r="A22" s="73" t="str">
        <f t="shared" si="22"/>
        <v>1.1.1.g</v>
      </c>
      <c r="B22" s="39" t="s">
        <v>48</v>
      </c>
      <c r="C22" s="2" t="s">
        <v>49</v>
      </c>
      <c r="D22" s="8" t="s">
        <v>6</v>
      </c>
      <c r="E22" s="236"/>
      <c r="F22" s="237"/>
      <c r="G22" s="95"/>
      <c r="H22">
        <f>H21</f>
        <v>1</v>
      </c>
      <c r="I22" t="str">
        <f t="shared" si="23"/>
        <v>.</v>
      </c>
      <c r="J22">
        <f>J21</f>
        <v>1</v>
      </c>
      <c r="K22" t="str">
        <f t="shared" si="24"/>
        <v>.</v>
      </c>
      <c r="L22">
        <f t="shared" si="19"/>
        <v>1</v>
      </c>
      <c r="M22" t="str">
        <f t="shared" si="5"/>
        <v/>
      </c>
      <c r="O22" t="str">
        <f t="shared" si="6"/>
        <v>.</v>
      </c>
      <c r="P22" t="s">
        <v>134</v>
      </c>
      <c r="Q22" t="str">
        <f t="shared" si="3"/>
        <v/>
      </c>
      <c r="S22" s="25" t="s">
        <v>77</v>
      </c>
    </row>
    <row r="23" spans="1:19" ht="38.25" x14ac:dyDescent="0.25">
      <c r="A23" s="73" t="str">
        <f t="shared" si="22"/>
        <v>1.1.1.h</v>
      </c>
      <c r="B23" s="39" t="s">
        <v>50</v>
      </c>
      <c r="C23" s="49" t="s">
        <v>51</v>
      </c>
      <c r="D23" s="8" t="s">
        <v>6</v>
      </c>
      <c r="E23" s="236"/>
      <c r="F23" s="237"/>
      <c r="G23" s="95"/>
      <c r="H23">
        <f t="shared" ref="H23" si="25">H22</f>
        <v>1</v>
      </c>
      <c r="I23" t="str">
        <f t="shared" si="4"/>
        <v>.</v>
      </c>
      <c r="J23">
        <f t="shared" ref="J23" si="26">J22</f>
        <v>1</v>
      </c>
      <c r="K23" t="str">
        <f t="shared" si="4"/>
        <v>.</v>
      </c>
      <c r="L23">
        <f t="shared" si="19"/>
        <v>1</v>
      </c>
      <c r="M23" t="str">
        <f t="shared" si="5"/>
        <v/>
      </c>
      <c r="O23" t="str">
        <f t="shared" si="6"/>
        <v>.</v>
      </c>
      <c r="P23" t="s">
        <v>135</v>
      </c>
      <c r="Q23" t="str">
        <f t="shared" si="3"/>
        <v/>
      </c>
      <c r="S23" s="25" t="s">
        <v>77</v>
      </c>
    </row>
    <row r="24" spans="1:19" ht="25.5" x14ac:dyDescent="0.25">
      <c r="A24" s="73" t="str">
        <f t="shared" si="22"/>
        <v>1.1.1.i</v>
      </c>
      <c r="B24" s="39" t="s">
        <v>50</v>
      </c>
      <c r="C24" s="49" t="s">
        <v>52</v>
      </c>
      <c r="D24" s="8" t="s">
        <v>6</v>
      </c>
      <c r="E24" s="236"/>
      <c r="F24" s="237"/>
      <c r="G24" s="95"/>
      <c r="H24">
        <f t="shared" ref="H24" si="27">H23</f>
        <v>1</v>
      </c>
      <c r="I24" t="str">
        <f t="shared" ref="I24:K47" si="28">IF(ISBLANK(J24),"",".")</f>
        <v>.</v>
      </c>
      <c r="J24">
        <f t="shared" ref="J24" si="29">J23</f>
        <v>1</v>
      </c>
      <c r="K24" t="str">
        <f t="shared" ref="K24:K47" si="30">IF(ISBLANK(L24),"",".")</f>
        <v>.</v>
      </c>
      <c r="L24">
        <f t="shared" si="19"/>
        <v>1</v>
      </c>
      <c r="M24" t="str">
        <f t="shared" si="5"/>
        <v/>
      </c>
      <c r="O24" t="str">
        <f t="shared" si="6"/>
        <v>.</v>
      </c>
      <c r="P24" t="s">
        <v>136</v>
      </c>
      <c r="Q24" t="str">
        <f t="shared" si="3"/>
        <v/>
      </c>
      <c r="S24" s="25" t="s">
        <v>77</v>
      </c>
    </row>
    <row r="25" spans="1:19" ht="25.5" x14ac:dyDescent="0.25">
      <c r="A25" s="73" t="str">
        <f t="shared" si="22"/>
        <v>1.1.1.j</v>
      </c>
      <c r="B25" s="39" t="s">
        <v>50</v>
      </c>
      <c r="C25" s="49" t="s">
        <v>53</v>
      </c>
      <c r="D25" s="8" t="s">
        <v>6</v>
      </c>
      <c r="E25" s="236"/>
      <c r="F25" s="237"/>
      <c r="G25" s="95"/>
      <c r="H25">
        <f t="shared" ref="H25" si="31">H24</f>
        <v>1</v>
      </c>
      <c r="I25" t="str">
        <f t="shared" si="28"/>
        <v>.</v>
      </c>
      <c r="J25">
        <f t="shared" ref="J25" si="32">J24</f>
        <v>1</v>
      </c>
      <c r="K25" t="str">
        <f t="shared" si="30"/>
        <v>.</v>
      </c>
      <c r="L25">
        <f t="shared" si="19"/>
        <v>1</v>
      </c>
      <c r="M25" t="str">
        <f t="shared" si="5"/>
        <v/>
      </c>
      <c r="O25" t="str">
        <f t="shared" si="6"/>
        <v>.</v>
      </c>
      <c r="P25" t="s">
        <v>137</v>
      </c>
      <c r="Q25" t="str">
        <f t="shared" si="3"/>
        <v/>
      </c>
      <c r="S25" s="25" t="s">
        <v>77</v>
      </c>
    </row>
    <row r="26" spans="1:19" ht="25.5" x14ac:dyDescent="0.25">
      <c r="A26" s="73" t="str">
        <f t="shared" si="22"/>
        <v>1.1.1.k</v>
      </c>
      <c r="B26" s="39" t="s">
        <v>50</v>
      </c>
      <c r="C26" s="49" t="s">
        <v>54</v>
      </c>
      <c r="D26" s="8" t="s">
        <v>6</v>
      </c>
      <c r="E26" s="236"/>
      <c r="F26" s="237"/>
      <c r="G26" s="95"/>
      <c r="H26">
        <f t="shared" ref="H26" si="33">H25</f>
        <v>1</v>
      </c>
      <c r="I26" t="str">
        <f t="shared" si="28"/>
        <v>.</v>
      </c>
      <c r="J26">
        <f t="shared" ref="J26" si="34">J25</f>
        <v>1</v>
      </c>
      <c r="K26" t="str">
        <f t="shared" si="30"/>
        <v>.</v>
      </c>
      <c r="L26">
        <f t="shared" si="19"/>
        <v>1</v>
      </c>
      <c r="M26" t="str">
        <f t="shared" si="5"/>
        <v/>
      </c>
      <c r="O26" t="str">
        <f t="shared" si="6"/>
        <v>.</v>
      </c>
      <c r="P26" t="s">
        <v>138</v>
      </c>
      <c r="Q26" t="str">
        <f t="shared" si="3"/>
        <v/>
      </c>
      <c r="S26" s="25" t="s">
        <v>77</v>
      </c>
    </row>
    <row r="27" spans="1:19" ht="38.25" x14ac:dyDescent="0.25">
      <c r="A27" s="73" t="str">
        <f t="shared" si="22"/>
        <v>1.1.1.l</v>
      </c>
      <c r="B27" s="39" t="s">
        <v>50</v>
      </c>
      <c r="C27" s="49" t="s">
        <v>262</v>
      </c>
      <c r="D27" s="8" t="s">
        <v>6</v>
      </c>
      <c r="E27" s="236"/>
      <c r="F27" s="237"/>
      <c r="G27" s="95"/>
      <c r="H27">
        <f t="shared" ref="H27" si="35">H26</f>
        <v>1</v>
      </c>
      <c r="I27" t="str">
        <f t="shared" si="28"/>
        <v>.</v>
      </c>
      <c r="J27">
        <f t="shared" ref="J27" si="36">J26</f>
        <v>1</v>
      </c>
      <c r="K27" t="str">
        <f t="shared" si="30"/>
        <v>.</v>
      </c>
      <c r="L27">
        <f t="shared" si="19"/>
        <v>1</v>
      </c>
      <c r="M27" t="str">
        <f t="shared" si="5"/>
        <v/>
      </c>
      <c r="O27" t="str">
        <f t="shared" si="6"/>
        <v>.</v>
      </c>
      <c r="P27" t="s">
        <v>139</v>
      </c>
      <c r="Q27" t="str">
        <f t="shared" si="3"/>
        <v/>
      </c>
      <c r="S27" s="25" t="s">
        <v>77</v>
      </c>
    </row>
    <row r="28" spans="1:19" ht="25.5" x14ac:dyDescent="0.25">
      <c r="A28" s="73" t="str">
        <f t="shared" si="22"/>
        <v>1.1.1.m</v>
      </c>
      <c r="B28" s="39" t="s">
        <v>55</v>
      </c>
      <c r="C28" s="49" t="s">
        <v>263</v>
      </c>
      <c r="D28" s="8" t="s">
        <v>6</v>
      </c>
      <c r="E28" s="236"/>
      <c r="F28" s="237"/>
      <c r="G28" s="95"/>
      <c r="H28">
        <f t="shared" ref="H28" si="37">H27</f>
        <v>1</v>
      </c>
      <c r="I28" t="str">
        <f t="shared" si="28"/>
        <v>.</v>
      </c>
      <c r="J28">
        <f t="shared" ref="J28" si="38">J27</f>
        <v>1</v>
      </c>
      <c r="K28" t="str">
        <f t="shared" si="30"/>
        <v>.</v>
      </c>
      <c r="L28">
        <f t="shared" si="19"/>
        <v>1</v>
      </c>
      <c r="M28" t="str">
        <f t="shared" si="5"/>
        <v/>
      </c>
      <c r="O28" t="str">
        <f t="shared" si="6"/>
        <v>.</v>
      </c>
      <c r="P28" t="s">
        <v>140</v>
      </c>
      <c r="Q28" t="str">
        <f t="shared" si="3"/>
        <v/>
      </c>
      <c r="S28" s="25" t="s">
        <v>77</v>
      </c>
    </row>
    <row r="29" spans="1:19" ht="39" customHeight="1" x14ac:dyDescent="0.25">
      <c r="A29" s="73" t="str">
        <f t="shared" si="22"/>
        <v>1.1.1.n</v>
      </c>
      <c r="B29" s="39" t="s">
        <v>56</v>
      </c>
      <c r="C29" s="49" t="s">
        <v>57</v>
      </c>
      <c r="D29" s="8" t="s">
        <v>6</v>
      </c>
      <c r="E29" s="236"/>
      <c r="F29" s="237"/>
      <c r="G29" s="95"/>
      <c r="H29">
        <f t="shared" ref="H29" si="39">H28</f>
        <v>1</v>
      </c>
      <c r="I29" t="str">
        <f t="shared" si="28"/>
        <v>.</v>
      </c>
      <c r="J29">
        <f t="shared" ref="J29" si="40">J28</f>
        <v>1</v>
      </c>
      <c r="K29" t="str">
        <f t="shared" si="30"/>
        <v>.</v>
      </c>
      <c r="L29">
        <f t="shared" si="19"/>
        <v>1</v>
      </c>
      <c r="M29" t="str">
        <f t="shared" si="5"/>
        <v/>
      </c>
      <c r="O29" t="str">
        <f t="shared" si="6"/>
        <v>.</v>
      </c>
      <c r="P29" t="s">
        <v>141</v>
      </c>
      <c r="Q29" t="str">
        <f t="shared" si="3"/>
        <v/>
      </c>
      <c r="S29" s="25" t="s">
        <v>77</v>
      </c>
    </row>
    <row r="30" spans="1:19" ht="24.75" x14ac:dyDescent="0.25">
      <c r="A30" s="73" t="str">
        <f t="shared" si="22"/>
        <v>1.1.1.h</v>
      </c>
      <c r="B30" s="39" t="s">
        <v>58</v>
      </c>
      <c r="C30" s="2" t="s">
        <v>116</v>
      </c>
      <c r="D30" s="8" t="s">
        <v>6</v>
      </c>
      <c r="E30" s="236"/>
      <c r="F30" s="237"/>
      <c r="G30" s="95" t="s">
        <v>117</v>
      </c>
      <c r="H30">
        <f t="shared" ref="H30" si="41">H29</f>
        <v>1</v>
      </c>
      <c r="I30" t="str">
        <f t="shared" si="28"/>
        <v>.</v>
      </c>
      <c r="J30">
        <f t="shared" ref="J30" si="42">J29</f>
        <v>1</v>
      </c>
      <c r="K30" t="str">
        <f t="shared" si="30"/>
        <v>.</v>
      </c>
      <c r="L30">
        <f t="shared" si="19"/>
        <v>1</v>
      </c>
      <c r="M30" t="str">
        <f t="shared" si="5"/>
        <v/>
      </c>
      <c r="O30" t="str">
        <f t="shared" si="6"/>
        <v>.</v>
      </c>
      <c r="P30" t="s">
        <v>135</v>
      </c>
      <c r="Q30" t="str">
        <f t="shared" si="3"/>
        <v/>
      </c>
      <c r="S30" s="25" t="s">
        <v>77</v>
      </c>
    </row>
    <row r="31" spans="1:19" ht="18" x14ac:dyDescent="0.25">
      <c r="A31" s="73" t="str">
        <f t="shared" si="22"/>
        <v>1.1.1.o</v>
      </c>
      <c r="B31" s="39" t="s">
        <v>59</v>
      </c>
      <c r="C31" s="2" t="s">
        <v>235</v>
      </c>
      <c r="D31" s="8" t="s">
        <v>6</v>
      </c>
      <c r="E31" s="236"/>
      <c r="F31" s="237"/>
      <c r="G31" s="95"/>
      <c r="H31">
        <f t="shared" ref="H31" si="43">H30</f>
        <v>1</v>
      </c>
      <c r="I31" t="str">
        <f t="shared" si="28"/>
        <v>.</v>
      </c>
      <c r="J31">
        <f t="shared" ref="J31" si="44">J30</f>
        <v>1</v>
      </c>
      <c r="K31" t="str">
        <f t="shared" si="30"/>
        <v>.</v>
      </c>
      <c r="L31">
        <f t="shared" si="19"/>
        <v>1</v>
      </c>
      <c r="M31" t="str">
        <f t="shared" si="5"/>
        <v/>
      </c>
      <c r="O31" t="str">
        <f t="shared" si="6"/>
        <v>.</v>
      </c>
      <c r="P31" t="s">
        <v>142</v>
      </c>
      <c r="Q31" t="str">
        <f t="shared" si="3"/>
        <v/>
      </c>
      <c r="S31" s="25" t="s">
        <v>77</v>
      </c>
    </row>
    <row r="32" spans="1:19" ht="45" x14ac:dyDescent="0.25">
      <c r="A32" s="73" t="str">
        <f t="shared" si="22"/>
        <v>1.1.1.p</v>
      </c>
      <c r="B32" s="39" t="s">
        <v>60</v>
      </c>
      <c r="C32" s="2" t="s">
        <v>61</v>
      </c>
      <c r="D32" s="8" t="s">
        <v>6</v>
      </c>
      <c r="E32" s="236"/>
      <c r="F32" s="237"/>
      <c r="G32" s="95"/>
      <c r="H32">
        <f t="shared" ref="H32:J33" si="45">H31</f>
        <v>1</v>
      </c>
      <c r="I32" t="str">
        <f t="shared" si="28"/>
        <v>.</v>
      </c>
      <c r="J32">
        <f t="shared" ref="J32" si="46">J31</f>
        <v>1</v>
      </c>
      <c r="K32" t="str">
        <f t="shared" si="30"/>
        <v>.</v>
      </c>
      <c r="L32">
        <f t="shared" si="19"/>
        <v>1</v>
      </c>
      <c r="M32" t="str">
        <f t="shared" si="5"/>
        <v/>
      </c>
      <c r="O32" t="str">
        <f t="shared" si="6"/>
        <v>.</v>
      </c>
      <c r="P32" t="s">
        <v>144</v>
      </c>
      <c r="Q32" t="str">
        <f t="shared" si="3"/>
        <v/>
      </c>
      <c r="S32" s="25" t="s">
        <v>77</v>
      </c>
    </row>
    <row r="33" spans="1:19" ht="18" x14ac:dyDescent="0.25">
      <c r="A33" s="73" t="str">
        <f t="shared" si="22"/>
        <v>1.1.1.q</v>
      </c>
      <c r="B33" s="40" t="s">
        <v>88</v>
      </c>
      <c r="C33" s="2" t="s">
        <v>231</v>
      </c>
      <c r="D33" s="54" t="s">
        <v>6</v>
      </c>
      <c r="E33" s="201"/>
      <c r="F33" s="202"/>
      <c r="G33" s="95"/>
      <c r="H33">
        <f t="shared" si="45"/>
        <v>1</v>
      </c>
      <c r="I33" t="str">
        <f t="shared" si="28"/>
        <v>.</v>
      </c>
      <c r="J33">
        <f t="shared" si="45"/>
        <v>1</v>
      </c>
      <c r="K33" t="str">
        <f t="shared" si="28"/>
        <v>.</v>
      </c>
      <c r="L33">
        <f t="shared" ref="L33" si="47">L32</f>
        <v>1</v>
      </c>
      <c r="M33" t="str">
        <f t="shared" si="5"/>
        <v/>
      </c>
      <c r="O33" t="str">
        <f t="shared" si="6"/>
        <v>.</v>
      </c>
      <c r="P33" t="s">
        <v>145</v>
      </c>
      <c r="Q33" t="str">
        <f t="shared" si="3"/>
        <v/>
      </c>
      <c r="S33" s="25" t="s">
        <v>77</v>
      </c>
    </row>
    <row r="34" spans="1:19" ht="18" x14ac:dyDescent="0.25">
      <c r="A34" s="73" t="str">
        <f t="shared" si="22"/>
        <v>1.1.1.r</v>
      </c>
      <c r="B34" s="39" t="s">
        <v>62</v>
      </c>
      <c r="C34" s="2" t="s">
        <v>63</v>
      </c>
      <c r="D34" s="8" t="s">
        <v>6</v>
      </c>
      <c r="E34" s="236"/>
      <c r="F34" s="237"/>
      <c r="G34" s="95"/>
      <c r="H34">
        <f t="shared" ref="H34" si="48">H32</f>
        <v>1</v>
      </c>
      <c r="I34" t="str">
        <f t="shared" si="28"/>
        <v>.</v>
      </c>
      <c r="J34">
        <f t="shared" ref="J34" si="49">J32</f>
        <v>1</v>
      </c>
      <c r="K34" t="str">
        <f t="shared" si="30"/>
        <v>.</v>
      </c>
      <c r="L34">
        <f t="shared" si="19"/>
        <v>1</v>
      </c>
      <c r="M34" t="str">
        <f t="shared" si="5"/>
        <v/>
      </c>
      <c r="O34" t="str">
        <f t="shared" si="6"/>
        <v>.</v>
      </c>
      <c r="P34" t="s">
        <v>146</v>
      </c>
      <c r="Q34" t="str">
        <f t="shared" si="3"/>
        <v/>
      </c>
      <c r="S34" s="25" t="s">
        <v>77</v>
      </c>
    </row>
    <row r="35" spans="1:19" ht="18" x14ac:dyDescent="0.25">
      <c r="A35" s="73" t="str">
        <f t="shared" si="22"/>
        <v>1.1.1.s</v>
      </c>
      <c r="B35" s="39" t="s">
        <v>64</v>
      </c>
      <c r="C35" s="2" t="s">
        <v>65</v>
      </c>
      <c r="D35" s="8" t="s">
        <v>6</v>
      </c>
      <c r="E35" s="236"/>
      <c r="F35" s="237"/>
      <c r="G35" s="95"/>
      <c r="H35">
        <f t="shared" ref="H35" si="50">H34</f>
        <v>1</v>
      </c>
      <c r="I35" t="str">
        <f t="shared" si="28"/>
        <v>.</v>
      </c>
      <c r="J35">
        <f t="shared" ref="J35" si="51">J34</f>
        <v>1</v>
      </c>
      <c r="K35" t="str">
        <f t="shared" si="30"/>
        <v>.</v>
      </c>
      <c r="L35">
        <f t="shared" si="19"/>
        <v>1</v>
      </c>
      <c r="M35" t="str">
        <f t="shared" si="5"/>
        <v/>
      </c>
      <c r="O35" t="str">
        <f t="shared" si="6"/>
        <v>.</v>
      </c>
      <c r="P35" t="s">
        <v>147</v>
      </c>
      <c r="Q35" t="str">
        <f t="shared" si="3"/>
        <v/>
      </c>
      <c r="S35" s="25" t="s">
        <v>77</v>
      </c>
    </row>
    <row r="36" spans="1:19" ht="30" x14ac:dyDescent="0.25">
      <c r="A36" s="73" t="str">
        <f t="shared" si="22"/>
        <v>1.1.1.t</v>
      </c>
      <c r="B36" s="39" t="s">
        <v>66</v>
      </c>
      <c r="C36" s="2" t="s">
        <v>236</v>
      </c>
      <c r="D36" s="8" t="s">
        <v>6</v>
      </c>
      <c r="E36" s="236"/>
      <c r="F36" s="237"/>
      <c r="G36" s="95"/>
      <c r="H36">
        <f t="shared" ref="H36" si="52">H35</f>
        <v>1</v>
      </c>
      <c r="I36" t="str">
        <f t="shared" si="28"/>
        <v>.</v>
      </c>
      <c r="J36">
        <f t="shared" ref="J36" si="53">J35</f>
        <v>1</v>
      </c>
      <c r="K36" t="str">
        <f t="shared" si="30"/>
        <v>.</v>
      </c>
      <c r="L36">
        <f t="shared" si="19"/>
        <v>1</v>
      </c>
      <c r="M36" t="str">
        <f t="shared" si="5"/>
        <v/>
      </c>
      <c r="O36" t="str">
        <f t="shared" si="6"/>
        <v>.</v>
      </c>
      <c r="P36" t="s">
        <v>148</v>
      </c>
      <c r="Q36" t="str">
        <f t="shared" si="3"/>
        <v/>
      </c>
      <c r="S36" s="25" t="s">
        <v>77</v>
      </c>
    </row>
    <row r="37" spans="1:19" ht="40.5" customHeight="1" x14ac:dyDescent="0.25">
      <c r="A37" s="73" t="str">
        <f t="shared" si="22"/>
        <v>1.1.1.u</v>
      </c>
      <c r="B37" s="39" t="s">
        <v>67</v>
      </c>
      <c r="C37" s="49" t="s">
        <v>68</v>
      </c>
      <c r="D37" s="8" t="s">
        <v>6</v>
      </c>
      <c r="E37" s="236"/>
      <c r="F37" s="237"/>
      <c r="G37" s="95"/>
      <c r="H37">
        <f t="shared" ref="H37" si="54">H36</f>
        <v>1</v>
      </c>
      <c r="I37" t="str">
        <f t="shared" si="28"/>
        <v>.</v>
      </c>
      <c r="J37">
        <f t="shared" ref="J37" si="55">J36</f>
        <v>1</v>
      </c>
      <c r="K37" t="str">
        <f t="shared" si="30"/>
        <v>.</v>
      </c>
      <c r="L37">
        <f t="shared" si="19"/>
        <v>1</v>
      </c>
      <c r="M37" t="str">
        <f t="shared" si="5"/>
        <v/>
      </c>
      <c r="O37" t="str">
        <f t="shared" si="6"/>
        <v>.</v>
      </c>
      <c r="P37" t="s">
        <v>149</v>
      </c>
      <c r="Q37" t="str">
        <f t="shared" si="3"/>
        <v/>
      </c>
      <c r="S37" s="25" t="s">
        <v>77</v>
      </c>
    </row>
    <row r="38" spans="1:19" ht="51" x14ac:dyDescent="0.25">
      <c r="A38" s="73" t="str">
        <f t="shared" si="22"/>
        <v>1.1.1.u</v>
      </c>
      <c r="B38" s="39" t="s">
        <v>69</v>
      </c>
      <c r="C38" s="49" t="s">
        <v>221</v>
      </c>
      <c r="D38" s="8" t="s">
        <v>0</v>
      </c>
      <c r="E38" s="236"/>
      <c r="F38" s="237"/>
      <c r="G38" s="95"/>
      <c r="H38">
        <f t="shared" ref="H38" si="56">H37</f>
        <v>1</v>
      </c>
      <c r="I38" t="str">
        <f t="shared" si="28"/>
        <v>.</v>
      </c>
      <c r="J38">
        <f t="shared" ref="J38" si="57">J37</f>
        <v>1</v>
      </c>
      <c r="K38" t="str">
        <f t="shared" si="30"/>
        <v>.</v>
      </c>
      <c r="L38">
        <f t="shared" si="19"/>
        <v>1</v>
      </c>
      <c r="M38" t="str">
        <f t="shared" si="5"/>
        <v/>
      </c>
      <c r="O38" t="str">
        <f t="shared" si="6"/>
        <v>.</v>
      </c>
      <c r="P38" t="s">
        <v>149</v>
      </c>
      <c r="Q38" t="str">
        <f t="shared" si="3"/>
        <v/>
      </c>
      <c r="S38" s="25" t="s">
        <v>77</v>
      </c>
    </row>
    <row r="39" spans="1:19" ht="102" x14ac:dyDescent="0.25">
      <c r="A39" s="73" t="str">
        <f t="shared" si="22"/>
        <v>1.1.1.v</v>
      </c>
      <c r="B39" s="39" t="s">
        <v>70</v>
      </c>
      <c r="C39" s="49" t="s">
        <v>237</v>
      </c>
      <c r="D39" s="8" t="s">
        <v>0</v>
      </c>
      <c r="E39" s="236"/>
      <c r="F39" s="237"/>
      <c r="G39" s="95"/>
      <c r="H39">
        <f t="shared" ref="H39" si="58">H38</f>
        <v>1</v>
      </c>
      <c r="I39" t="str">
        <f t="shared" si="28"/>
        <v>.</v>
      </c>
      <c r="J39">
        <f t="shared" ref="J39" si="59">J38</f>
        <v>1</v>
      </c>
      <c r="K39" t="str">
        <f t="shared" si="30"/>
        <v>.</v>
      </c>
      <c r="L39">
        <f t="shared" si="19"/>
        <v>1</v>
      </c>
      <c r="M39" t="str">
        <f t="shared" si="5"/>
        <v/>
      </c>
      <c r="O39" t="str">
        <f t="shared" si="6"/>
        <v>.</v>
      </c>
      <c r="P39" t="s">
        <v>150</v>
      </c>
      <c r="Q39" t="str">
        <f t="shared" si="3"/>
        <v/>
      </c>
      <c r="S39" s="25" t="s">
        <v>77</v>
      </c>
    </row>
    <row r="40" spans="1:19" ht="63.75" x14ac:dyDescent="0.25">
      <c r="A40" s="73" t="str">
        <f t="shared" ref="A40" si="60">CONCATENATE(H40,I40,J40,K40,L40,M40,N40,O40,P40,Q40)</f>
        <v>1.1.1.w</v>
      </c>
      <c r="B40" s="39" t="s">
        <v>71</v>
      </c>
      <c r="C40" s="49" t="s">
        <v>264</v>
      </c>
      <c r="D40" s="8" t="s">
        <v>0</v>
      </c>
      <c r="E40" s="236"/>
      <c r="F40" s="237"/>
      <c r="G40" s="95"/>
      <c r="H40">
        <f t="shared" ref="H40:H41" si="61">H38</f>
        <v>1</v>
      </c>
      <c r="I40" t="str">
        <f t="shared" ref="I40" si="62">IF(ISBLANK(J40),"",".")</f>
        <v>.</v>
      </c>
      <c r="J40">
        <f t="shared" ref="J40:J41" si="63">J38</f>
        <v>1</v>
      </c>
      <c r="K40" t="str">
        <f t="shared" ref="K40" si="64">IF(ISBLANK(L40),"",".")</f>
        <v>.</v>
      </c>
      <c r="L40">
        <f t="shared" si="19"/>
        <v>1</v>
      </c>
      <c r="M40" t="str">
        <f t="shared" ref="M40" si="65">IF(ISBLANK(N40),"",".")</f>
        <v/>
      </c>
      <c r="O40" t="str">
        <f t="shared" ref="O40" si="66">IF(ISBLANK(P40),"",".")</f>
        <v>.</v>
      </c>
      <c r="P40" t="s">
        <v>151</v>
      </c>
      <c r="Q40" t="str">
        <f t="shared" si="3"/>
        <v/>
      </c>
      <c r="S40" s="25" t="s">
        <v>77</v>
      </c>
    </row>
    <row r="41" spans="1:19" ht="18" x14ac:dyDescent="0.25">
      <c r="A41" s="73" t="str">
        <f t="shared" si="22"/>
        <v>1.1.1.x</v>
      </c>
      <c r="B41" s="39" t="s">
        <v>238</v>
      </c>
      <c r="C41" s="50" t="s">
        <v>239</v>
      </c>
      <c r="D41" s="8" t="s">
        <v>6</v>
      </c>
      <c r="E41" s="236"/>
      <c r="F41" s="237"/>
      <c r="G41" s="95"/>
      <c r="H41">
        <f t="shared" si="61"/>
        <v>1</v>
      </c>
      <c r="I41" t="str">
        <f t="shared" si="28"/>
        <v>.</v>
      </c>
      <c r="J41">
        <f t="shared" si="63"/>
        <v>1</v>
      </c>
      <c r="K41" t="str">
        <f t="shared" si="30"/>
        <v>.</v>
      </c>
      <c r="L41">
        <f t="shared" si="19"/>
        <v>1</v>
      </c>
      <c r="M41" t="str">
        <f t="shared" si="5"/>
        <v/>
      </c>
      <c r="O41" t="str">
        <f t="shared" si="6"/>
        <v>.</v>
      </c>
      <c r="P41" t="s">
        <v>152</v>
      </c>
      <c r="Q41" t="str">
        <f t="shared" si="3"/>
        <v/>
      </c>
      <c r="S41" s="25" t="s">
        <v>77</v>
      </c>
    </row>
    <row r="42" spans="1:19" ht="24" x14ac:dyDescent="0.25">
      <c r="A42" s="73" t="str">
        <f t="shared" si="22"/>
        <v>1.1.1.y</v>
      </c>
      <c r="B42" s="40" t="s">
        <v>72</v>
      </c>
      <c r="C42" s="2" t="s">
        <v>73</v>
      </c>
      <c r="D42" s="8" t="s">
        <v>6</v>
      </c>
      <c r="E42" s="201"/>
      <c r="F42" s="202"/>
      <c r="G42" s="95"/>
      <c r="H42">
        <f t="shared" ref="H42" si="67">H41</f>
        <v>1</v>
      </c>
      <c r="I42" t="str">
        <f t="shared" si="28"/>
        <v>.</v>
      </c>
      <c r="J42">
        <f t="shared" ref="J42" si="68">J41</f>
        <v>1</v>
      </c>
      <c r="K42" t="str">
        <f t="shared" si="30"/>
        <v>.</v>
      </c>
      <c r="L42">
        <f t="shared" si="19"/>
        <v>1</v>
      </c>
      <c r="M42" t="str">
        <f t="shared" si="5"/>
        <v/>
      </c>
      <c r="O42" t="str">
        <f t="shared" si="6"/>
        <v>.</v>
      </c>
      <c r="P42" t="s">
        <v>153</v>
      </c>
      <c r="Q42" t="str">
        <f t="shared" si="3"/>
        <v/>
      </c>
      <c r="S42" s="25" t="s">
        <v>77</v>
      </c>
    </row>
    <row r="43" spans="1:19" ht="30" x14ac:dyDescent="0.25">
      <c r="A43" s="73" t="str">
        <f t="shared" si="22"/>
        <v>1.1.1.z</v>
      </c>
      <c r="B43" s="39" t="s">
        <v>74</v>
      </c>
      <c r="C43" s="2" t="s">
        <v>265</v>
      </c>
      <c r="D43" s="8" t="s">
        <v>6</v>
      </c>
      <c r="E43" s="201"/>
      <c r="F43" s="202"/>
      <c r="G43" s="35"/>
      <c r="H43">
        <f t="shared" ref="H43" si="69">H42</f>
        <v>1</v>
      </c>
      <c r="I43" t="str">
        <f t="shared" si="28"/>
        <v>.</v>
      </c>
      <c r="J43">
        <f t="shared" ref="J43" si="70">J42</f>
        <v>1</v>
      </c>
      <c r="K43" t="str">
        <f t="shared" si="30"/>
        <v>.</v>
      </c>
      <c r="L43">
        <f t="shared" si="19"/>
        <v>1</v>
      </c>
      <c r="M43" t="str">
        <f t="shared" si="5"/>
        <v/>
      </c>
      <c r="O43" t="str">
        <f t="shared" si="6"/>
        <v>.</v>
      </c>
      <c r="P43" t="s">
        <v>154</v>
      </c>
      <c r="Q43" t="str">
        <f t="shared" si="3"/>
        <v/>
      </c>
      <c r="S43" s="25" t="s">
        <v>77</v>
      </c>
    </row>
    <row r="44" spans="1:19" ht="60" x14ac:dyDescent="0.25">
      <c r="A44" s="73" t="str">
        <f t="shared" si="22"/>
        <v>1.1.1.aa</v>
      </c>
      <c r="B44" s="39" t="s">
        <v>74</v>
      </c>
      <c r="C44" s="2" t="s">
        <v>75</v>
      </c>
      <c r="D44" s="8" t="s">
        <v>6</v>
      </c>
      <c r="E44" s="201"/>
      <c r="F44" s="202"/>
      <c r="G44" s="95"/>
      <c r="H44">
        <f t="shared" ref="H44" si="71">H43</f>
        <v>1</v>
      </c>
      <c r="I44" t="str">
        <f t="shared" si="28"/>
        <v>.</v>
      </c>
      <c r="J44">
        <f t="shared" ref="J44" si="72">J43</f>
        <v>1</v>
      </c>
      <c r="K44" t="str">
        <f t="shared" si="30"/>
        <v>.</v>
      </c>
      <c r="L44">
        <f t="shared" si="19"/>
        <v>1</v>
      </c>
      <c r="M44" t="str">
        <f t="shared" si="5"/>
        <v/>
      </c>
      <c r="O44" t="str">
        <f t="shared" si="6"/>
        <v>.</v>
      </c>
      <c r="P44" t="s">
        <v>159</v>
      </c>
      <c r="Q44" t="str">
        <f t="shared" si="3"/>
        <v/>
      </c>
      <c r="S44" s="25" t="s">
        <v>77</v>
      </c>
    </row>
    <row r="45" spans="1:19" ht="24.75" x14ac:dyDescent="0.25">
      <c r="A45" s="73" t="str">
        <f t="shared" si="22"/>
        <v>1.1.1.ab</v>
      </c>
      <c r="B45" s="39" t="s">
        <v>76</v>
      </c>
      <c r="C45" s="2" t="s">
        <v>120</v>
      </c>
      <c r="D45" s="8" t="s">
        <v>6</v>
      </c>
      <c r="E45" s="201"/>
      <c r="F45" s="202"/>
      <c r="G45" s="35"/>
      <c r="H45">
        <f t="shared" ref="H45" si="73">H44</f>
        <v>1</v>
      </c>
      <c r="I45" t="str">
        <f t="shared" si="28"/>
        <v>.</v>
      </c>
      <c r="J45">
        <f t="shared" ref="J45" si="74">J44</f>
        <v>1</v>
      </c>
      <c r="K45" t="str">
        <f t="shared" si="30"/>
        <v>.</v>
      </c>
      <c r="L45">
        <f t="shared" si="19"/>
        <v>1</v>
      </c>
      <c r="M45" t="str">
        <f t="shared" si="5"/>
        <v/>
      </c>
      <c r="O45" t="str">
        <f t="shared" si="6"/>
        <v>.</v>
      </c>
      <c r="P45" t="s">
        <v>160</v>
      </c>
      <c r="Q45" t="str">
        <f t="shared" si="3"/>
        <v/>
      </c>
      <c r="S45" s="25" t="s">
        <v>77</v>
      </c>
    </row>
    <row r="46" spans="1:19" ht="18" x14ac:dyDescent="0.25">
      <c r="A46" s="73" t="str">
        <f t="shared" si="22"/>
        <v>1.1.1.ac</v>
      </c>
      <c r="B46" s="39" t="s">
        <v>118</v>
      </c>
      <c r="C46" s="2" t="s">
        <v>119</v>
      </c>
      <c r="D46" s="8" t="s">
        <v>6</v>
      </c>
      <c r="E46" s="201"/>
      <c r="F46" s="202"/>
      <c r="G46" s="97"/>
      <c r="H46">
        <f t="shared" ref="H46" si="75">H45</f>
        <v>1</v>
      </c>
      <c r="I46" t="str">
        <f t="shared" si="28"/>
        <v>.</v>
      </c>
      <c r="J46">
        <f t="shared" ref="J46" si="76">J45</f>
        <v>1</v>
      </c>
      <c r="K46" t="str">
        <f t="shared" si="30"/>
        <v>.</v>
      </c>
      <c r="L46">
        <f t="shared" si="19"/>
        <v>1</v>
      </c>
      <c r="M46" t="str">
        <f t="shared" si="5"/>
        <v/>
      </c>
      <c r="O46" t="str">
        <f t="shared" si="6"/>
        <v>.</v>
      </c>
      <c r="P46" t="s">
        <v>161</v>
      </c>
      <c r="Q46" t="str">
        <f t="shared" si="3"/>
        <v/>
      </c>
      <c r="S46" s="25" t="s">
        <v>77</v>
      </c>
    </row>
    <row r="47" spans="1:19" ht="18" x14ac:dyDescent="0.25">
      <c r="A47" s="73" t="str">
        <f>CONCATENATE(H47,I47,J47,K47,L47,M47,N47,O47,P47,Q47)</f>
        <v>1.1.1.ad</v>
      </c>
      <c r="B47" s="41" t="s">
        <v>2</v>
      </c>
      <c r="C47" s="55" t="s">
        <v>97</v>
      </c>
      <c r="D47" s="8" t="s">
        <v>3</v>
      </c>
      <c r="E47" s="201"/>
      <c r="F47" s="202"/>
      <c r="G47" s="95"/>
      <c r="H47">
        <f>H46</f>
        <v>1</v>
      </c>
      <c r="I47" t="str">
        <f t="shared" si="28"/>
        <v>.</v>
      </c>
      <c r="J47">
        <f>J46</f>
        <v>1</v>
      </c>
      <c r="K47" t="str">
        <f t="shared" si="30"/>
        <v>.</v>
      </c>
      <c r="L47">
        <f t="shared" si="19"/>
        <v>1</v>
      </c>
      <c r="M47" t="str">
        <f t="shared" si="5"/>
        <v/>
      </c>
      <c r="O47" t="str">
        <f t="shared" si="6"/>
        <v>.</v>
      </c>
      <c r="P47" t="s">
        <v>162</v>
      </c>
      <c r="Q47" t="str">
        <f t="shared" si="3"/>
        <v/>
      </c>
      <c r="S47" s="25" t="s">
        <v>77</v>
      </c>
    </row>
    <row r="48" spans="1:19" ht="18.75" thickBot="1" x14ac:dyDescent="0.3">
      <c r="A48" s="62" t="str">
        <f>CONCATENATE(H48,I48,J48,K48,L48,M48,N48,O48,P48,Q48)</f>
        <v>1.1.1.ae</v>
      </c>
      <c r="B48" s="45" t="s">
        <v>4</v>
      </c>
      <c r="C48" s="5" t="s">
        <v>5</v>
      </c>
      <c r="D48" s="10" t="s">
        <v>6</v>
      </c>
      <c r="E48" s="203"/>
      <c r="F48" s="204"/>
      <c r="G48" s="95"/>
      <c r="H48">
        <f t="shared" ref="H48:J48" si="77">H47</f>
        <v>1</v>
      </c>
      <c r="I48" t="str">
        <f t="shared" ref="I48:K90" si="78">IF(ISBLANK(J48),"",".")</f>
        <v>.</v>
      </c>
      <c r="J48">
        <f t="shared" si="77"/>
        <v>1</v>
      </c>
      <c r="K48" t="str">
        <f t="shared" si="78"/>
        <v>.</v>
      </c>
      <c r="L48">
        <f t="shared" si="19"/>
        <v>1</v>
      </c>
      <c r="M48" t="str">
        <f t="shared" si="5"/>
        <v/>
      </c>
      <c r="O48" t="str">
        <f t="shared" si="6"/>
        <v>.</v>
      </c>
      <c r="P48" t="s">
        <v>163</v>
      </c>
      <c r="Q48" t="str">
        <f t="shared" si="3"/>
        <v/>
      </c>
      <c r="S48" s="25" t="s">
        <v>77</v>
      </c>
    </row>
    <row r="49" spans="1:20" ht="9.9499999999999993" customHeight="1" x14ac:dyDescent="0.25">
      <c r="A49" s="63"/>
      <c r="B49" s="15"/>
      <c r="C49" s="15"/>
      <c r="D49" s="64"/>
      <c r="E49" s="65"/>
      <c r="F49" s="66"/>
      <c r="G49" s="95"/>
      <c r="H49">
        <f>H15</f>
        <v>1</v>
      </c>
      <c r="I49" t="str">
        <f t="shared" ref="I49" si="79">IF(ISBLANK(J49),"",".")</f>
        <v>.</v>
      </c>
      <c r="J49">
        <f>J21</f>
        <v>1</v>
      </c>
      <c r="K49" t="str">
        <f t="shared" ref="K49" si="80">IF(ISBLANK(L49),"",".")</f>
        <v>.</v>
      </c>
      <c r="L49">
        <f>L21</f>
        <v>1</v>
      </c>
      <c r="M49" t="str">
        <f t="shared" si="5"/>
        <v/>
      </c>
      <c r="O49" t="str">
        <f t="shared" si="6"/>
        <v/>
      </c>
      <c r="Q49" t="str">
        <f t="shared" si="3"/>
        <v/>
      </c>
      <c r="S49" s="25" t="s">
        <v>77</v>
      </c>
    </row>
    <row r="50" spans="1:20" ht="9.9499999999999993" customHeight="1" thickBot="1" x14ac:dyDescent="0.3">
      <c r="A50" s="63"/>
      <c r="B50" s="15"/>
      <c r="C50" s="15"/>
      <c r="D50" s="64"/>
      <c r="E50" s="65"/>
      <c r="F50" s="66"/>
      <c r="G50" s="95"/>
      <c r="H50">
        <f>H16</f>
        <v>1</v>
      </c>
      <c r="I50" t="str">
        <f t="shared" si="78"/>
        <v>.</v>
      </c>
      <c r="J50">
        <f>J22</f>
        <v>1</v>
      </c>
      <c r="K50" t="str">
        <f t="shared" si="78"/>
        <v>.</v>
      </c>
      <c r="L50">
        <f>L22</f>
        <v>1</v>
      </c>
      <c r="M50" t="str">
        <f t="shared" ref="M50:M64" si="81">IF(ISBLANK(N50),"",".")</f>
        <v/>
      </c>
      <c r="O50" t="str">
        <f t="shared" ref="O50:O64" si="82">IF(ISBLANK(P50),"",".")</f>
        <v/>
      </c>
      <c r="Q50" t="str">
        <f t="shared" si="3"/>
        <v/>
      </c>
      <c r="S50" s="25" t="s">
        <v>77</v>
      </c>
    </row>
    <row r="51" spans="1:20" ht="49.5" customHeight="1" x14ac:dyDescent="0.25">
      <c r="A51" s="67" t="str">
        <f>CONCATENATE(H51,I51,J51,K51,L51,M51,N51,O51,P51,Q51)</f>
        <v>1.1.2</v>
      </c>
      <c r="B51" s="52" t="s">
        <v>127</v>
      </c>
      <c r="C51" s="218" t="str">
        <f>CONCATENATE(Q51,S51,T51)</f>
        <v xml:space="preserve"> Monitor</v>
      </c>
      <c r="D51" s="218"/>
      <c r="E51" s="53" t="s">
        <v>7</v>
      </c>
      <c r="F51" s="68"/>
      <c r="G51" s="95"/>
      <c r="H51">
        <f>H17</f>
        <v>1</v>
      </c>
      <c r="I51" t="str">
        <f t="shared" si="78"/>
        <v>.</v>
      </c>
      <c r="J51">
        <f>J50</f>
        <v>1</v>
      </c>
      <c r="K51" t="str">
        <f t="shared" si="78"/>
        <v>.</v>
      </c>
      <c r="L51" s="11">
        <f>L50+1</f>
        <v>2</v>
      </c>
      <c r="M51" t="str">
        <f t="shared" si="81"/>
        <v/>
      </c>
      <c r="O51" t="str">
        <f t="shared" si="82"/>
        <v/>
      </c>
      <c r="Q51" t="str">
        <f t="shared" si="3"/>
        <v/>
      </c>
      <c r="S51" s="25" t="s">
        <v>77</v>
      </c>
      <c r="T51" s="11" t="s">
        <v>246</v>
      </c>
    </row>
    <row r="52" spans="1:20" ht="29.25" customHeight="1" x14ac:dyDescent="0.25">
      <c r="A52" s="231"/>
      <c r="B52" s="166" t="s">
        <v>205</v>
      </c>
      <c r="C52" s="168" t="s">
        <v>249</v>
      </c>
      <c r="D52" s="233"/>
      <c r="E52" s="172" t="s">
        <v>252</v>
      </c>
      <c r="F52" s="173"/>
      <c r="G52" s="95"/>
      <c r="H52">
        <f t="shared" ref="H52" si="83">H51</f>
        <v>1</v>
      </c>
      <c r="I52" t="str">
        <f t="shared" si="78"/>
        <v>.</v>
      </c>
      <c r="J52">
        <f t="shared" ref="J52" si="84">J51</f>
        <v>1</v>
      </c>
      <c r="K52" t="str">
        <f t="shared" si="78"/>
        <v>.</v>
      </c>
      <c r="L52">
        <f t="shared" ref="L52:L62" si="85">L51</f>
        <v>2</v>
      </c>
      <c r="M52" t="str">
        <f t="shared" si="81"/>
        <v/>
      </c>
      <c r="O52" t="str">
        <f t="shared" si="82"/>
        <v/>
      </c>
      <c r="Q52" t="str">
        <f t="shared" si="3"/>
        <v/>
      </c>
      <c r="S52" s="25" t="s">
        <v>77</v>
      </c>
    </row>
    <row r="53" spans="1:20" ht="36" customHeight="1" x14ac:dyDescent="0.25">
      <c r="A53" s="231"/>
      <c r="B53" s="232"/>
      <c r="C53" s="233"/>
      <c r="D53" s="233"/>
      <c r="E53" s="234"/>
      <c r="F53" s="235"/>
      <c r="G53" s="95"/>
      <c r="H53">
        <f>H52</f>
        <v>1</v>
      </c>
      <c r="I53" t="str">
        <f t="shared" si="78"/>
        <v>.</v>
      </c>
      <c r="J53">
        <f>J52</f>
        <v>1</v>
      </c>
      <c r="K53" t="str">
        <f t="shared" si="78"/>
        <v>.</v>
      </c>
      <c r="L53">
        <f t="shared" si="85"/>
        <v>2</v>
      </c>
      <c r="M53" t="str">
        <f t="shared" si="81"/>
        <v/>
      </c>
      <c r="O53" t="str">
        <f t="shared" si="82"/>
        <v/>
      </c>
      <c r="Q53" t="str">
        <f t="shared" si="3"/>
        <v/>
      </c>
      <c r="S53" s="25" t="s">
        <v>77</v>
      </c>
    </row>
    <row r="54" spans="1:20" ht="27.75" customHeight="1" x14ac:dyDescent="0.25">
      <c r="A54" s="69" t="str">
        <f t="shared" ref="A54:A64" si="86">CONCATENATE(H54,I54,J54,K54,L54,M54,N54,O54,P54,Q54)</f>
        <v>1.1.2.a</v>
      </c>
      <c r="B54" s="34" t="s">
        <v>215</v>
      </c>
      <c r="C54" s="196" t="s">
        <v>220</v>
      </c>
      <c r="D54" s="205"/>
      <c r="E54" s="205"/>
      <c r="F54" s="206"/>
      <c r="G54" s="95"/>
      <c r="H54">
        <f t="shared" ref="H54" si="87">H53</f>
        <v>1</v>
      </c>
      <c r="I54" t="str">
        <f t="shared" si="78"/>
        <v>.</v>
      </c>
      <c r="J54">
        <f t="shared" ref="J54" si="88">J53</f>
        <v>1</v>
      </c>
      <c r="K54" t="str">
        <f t="shared" si="78"/>
        <v>.</v>
      </c>
      <c r="L54">
        <f t="shared" si="85"/>
        <v>2</v>
      </c>
      <c r="M54" t="str">
        <f t="shared" si="81"/>
        <v/>
      </c>
      <c r="O54" t="str">
        <f t="shared" si="82"/>
        <v>.</v>
      </c>
      <c r="P54" t="s">
        <v>129</v>
      </c>
      <c r="Q54" t="str">
        <f t="shared" si="3"/>
        <v/>
      </c>
      <c r="S54" s="25" t="s">
        <v>77</v>
      </c>
    </row>
    <row r="55" spans="1:20" s="1" customFormat="1" ht="24.75" customHeight="1" x14ac:dyDescent="0.25">
      <c r="A55" s="69" t="str">
        <f t="shared" si="86"/>
        <v>1.1.2.b</v>
      </c>
      <c r="B55" s="207" t="str">
        <f>CONCATENATE("Cena Kč bez DPH za jednu položku ¨",T51,"¨ (Jednotková cena zboží - bude použita pro objednávky dílčích plnění")</f>
        <v>Cena Kč bez DPH za jednu položku ¨Monitor¨ (Jednotková cena zboží - bude použita pro objednávky dílčích plnění</v>
      </c>
      <c r="C55" s="207"/>
      <c r="D55" s="207"/>
      <c r="E55" s="213"/>
      <c r="F55" s="214"/>
      <c r="G55" s="95"/>
      <c r="H55">
        <f>H53</f>
        <v>1</v>
      </c>
      <c r="I55" t="str">
        <f t="shared" si="78"/>
        <v>.</v>
      </c>
      <c r="J55">
        <f>J53</f>
        <v>1</v>
      </c>
      <c r="K55" t="str">
        <f t="shared" si="78"/>
        <v>.</v>
      </c>
      <c r="L55">
        <f t="shared" si="85"/>
        <v>2</v>
      </c>
      <c r="M55" t="str">
        <f t="shared" si="81"/>
        <v/>
      </c>
      <c r="N55"/>
      <c r="O55" t="str">
        <f t="shared" si="82"/>
        <v>.</v>
      </c>
      <c r="P55" t="s">
        <v>130</v>
      </c>
      <c r="Q55" t="str">
        <f t="shared" si="3"/>
        <v/>
      </c>
      <c r="R55" s="25"/>
      <c r="S55" s="25" t="s">
        <v>77</v>
      </c>
    </row>
    <row r="56" spans="1:20" ht="26.25" customHeight="1" thickBot="1" x14ac:dyDescent="0.3">
      <c r="A56" s="71" t="str">
        <f t="shared" si="86"/>
        <v>1.1.2.c</v>
      </c>
      <c r="B56" s="215" t="str">
        <f>CONCATENATE("Celková cena Kč bez DPH za všechny kusy - ",C54," ks ¨",T51,"¨ (řádek ", A54," krát řádek ",A55,")")</f>
        <v>Celková cena Kč bez DPH za všechny kusy - 39 ks ¨Monitor¨ (řádek 1.1.2.a krát řádek 1.1.2.b)</v>
      </c>
      <c r="C56" s="215"/>
      <c r="D56" s="215"/>
      <c r="E56" s="238"/>
      <c r="F56" s="239"/>
      <c r="G56" s="95"/>
      <c r="H56">
        <f t="shared" ref="H56:H62" si="89">H55</f>
        <v>1</v>
      </c>
      <c r="I56" t="str">
        <f t="shared" si="78"/>
        <v>.</v>
      </c>
      <c r="J56">
        <f t="shared" ref="J56:J62" si="90">J55</f>
        <v>1</v>
      </c>
      <c r="K56" t="str">
        <f t="shared" si="78"/>
        <v>.</v>
      </c>
      <c r="L56">
        <f t="shared" si="85"/>
        <v>2</v>
      </c>
      <c r="M56" t="str">
        <f t="shared" si="81"/>
        <v/>
      </c>
      <c r="O56" t="str">
        <f t="shared" si="82"/>
        <v>.</v>
      </c>
      <c r="P56" t="s">
        <v>131</v>
      </c>
      <c r="Q56" t="str">
        <f t="shared" si="3"/>
        <v/>
      </c>
      <c r="S56" s="25" t="s">
        <v>77</v>
      </c>
    </row>
    <row r="57" spans="1:20" ht="18" x14ac:dyDescent="0.25">
      <c r="A57" s="72" t="str">
        <f t="shared" si="86"/>
        <v>1.1.2.a</v>
      </c>
      <c r="B57" s="42" t="s">
        <v>35</v>
      </c>
      <c r="C57" s="43" t="s">
        <v>266</v>
      </c>
      <c r="D57" s="44" t="s">
        <v>6</v>
      </c>
      <c r="E57" s="216"/>
      <c r="F57" s="217"/>
      <c r="G57" s="35"/>
      <c r="H57">
        <f t="shared" si="89"/>
        <v>1</v>
      </c>
      <c r="I57" t="str">
        <f t="shared" si="78"/>
        <v>.</v>
      </c>
      <c r="J57">
        <f t="shared" si="90"/>
        <v>1</v>
      </c>
      <c r="K57" t="str">
        <f t="shared" si="78"/>
        <v>.</v>
      </c>
      <c r="L57">
        <f t="shared" si="85"/>
        <v>2</v>
      </c>
      <c r="M57" t="str">
        <f t="shared" si="81"/>
        <v/>
      </c>
      <c r="O57" t="str">
        <f t="shared" si="82"/>
        <v>.</v>
      </c>
      <c r="P57" t="s">
        <v>129</v>
      </c>
      <c r="Q57" t="str">
        <f t="shared" si="3"/>
        <v/>
      </c>
      <c r="S57" s="25" t="s">
        <v>77</v>
      </c>
    </row>
    <row r="58" spans="1:20" ht="18" x14ac:dyDescent="0.25">
      <c r="A58" s="73" t="str">
        <f t="shared" si="86"/>
        <v>1.1.2.b</v>
      </c>
      <c r="B58" s="39" t="s">
        <v>36</v>
      </c>
      <c r="C58" s="2" t="s">
        <v>37</v>
      </c>
      <c r="D58" s="8" t="s">
        <v>6</v>
      </c>
      <c r="E58" s="211"/>
      <c r="F58" s="212"/>
      <c r="G58" s="97"/>
      <c r="H58">
        <f t="shared" si="89"/>
        <v>1</v>
      </c>
      <c r="I58" t="str">
        <f t="shared" si="78"/>
        <v>.</v>
      </c>
      <c r="J58">
        <f t="shared" si="90"/>
        <v>1</v>
      </c>
      <c r="K58" t="str">
        <f t="shared" si="78"/>
        <v>.</v>
      </c>
      <c r="L58">
        <f t="shared" si="85"/>
        <v>2</v>
      </c>
      <c r="M58" t="str">
        <f t="shared" si="81"/>
        <v/>
      </c>
      <c r="O58" t="str">
        <f t="shared" si="82"/>
        <v>.</v>
      </c>
      <c r="P58" t="s">
        <v>130</v>
      </c>
      <c r="Q58" t="str">
        <f t="shared" si="3"/>
        <v/>
      </c>
      <c r="S58" s="25" t="s">
        <v>77</v>
      </c>
    </row>
    <row r="59" spans="1:20" ht="18" x14ac:dyDescent="0.25">
      <c r="A59" s="73" t="str">
        <f t="shared" si="86"/>
        <v>1.1.2.c</v>
      </c>
      <c r="B59" s="39" t="s">
        <v>38</v>
      </c>
      <c r="C59" s="2" t="s">
        <v>5</v>
      </c>
      <c r="D59" s="8" t="s">
        <v>3</v>
      </c>
      <c r="E59" s="211"/>
      <c r="F59" s="212"/>
      <c r="G59" s="95"/>
      <c r="H59">
        <f t="shared" si="89"/>
        <v>1</v>
      </c>
      <c r="I59" t="str">
        <f t="shared" si="78"/>
        <v>.</v>
      </c>
      <c r="J59">
        <f t="shared" si="90"/>
        <v>1</v>
      </c>
      <c r="K59" t="str">
        <f t="shared" si="78"/>
        <v>.</v>
      </c>
      <c r="L59">
        <f t="shared" si="85"/>
        <v>2</v>
      </c>
      <c r="M59" t="str">
        <f t="shared" si="81"/>
        <v/>
      </c>
      <c r="O59" t="str">
        <f t="shared" si="82"/>
        <v>.</v>
      </c>
      <c r="P59" t="s">
        <v>131</v>
      </c>
      <c r="Q59" t="str">
        <f t="shared" si="3"/>
        <v/>
      </c>
      <c r="S59" s="25" t="s">
        <v>77</v>
      </c>
    </row>
    <row r="60" spans="1:20" ht="18" x14ac:dyDescent="0.25">
      <c r="A60" s="73" t="str">
        <f t="shared" si="86"/>
        <v>1.1.2.d</v>
      </c>
      <c r="B60" s="39" t="s">
        <v>39</v>
      </c>
      <c r="C60" s="2" t="s">
        <v>1</v>
      </c>
      <c r="D60" s="8" t="s">
        <v>0</v>
      </c>
      <c r="E60" s="211"/>
      <c r="F60" s="212"/>
      <c r="G60" s="95"/>
      <c r="H60">
        <f t="shared" si="89"/>
        <v>1</v>
      </c>
      <c r="I60" t="str">
        <f t="shared" si="78"/>
        <v>.</v>
      </c>
      <c r="J60">
        <f t="shared" si="90"/>
        <v>1</v>
      </c>
      <c r="K60" t="str">
        <f t="shared" si="78"/>
        <v>.</v>
      </c>
      <c r="L60">
        <f t="shared" si="85"/>
        <v>2</v>
      </c>
      <c r="M60" t="str">
        <f t="shared" si="81"/>
        <v/>
      </c>
      <c r="O60" t="str">
        <f t="shared" si="82"/>
        <v>.</v>
      </c>
      <c r="P60" t="s">
        <v>128</v>
      </c>
      <c r="Q60" t="str">
        <f t="shared" si="3"/>
        <v/>
      </c>
      <c r="S60" s="25" t="s">
        <v>77</v>
      </c>
    </row>
    <row r="61" spans="1:20" ht="18" x14ac:dyDescent="0.25">
      <c r="A61" s="73" t="str">
        <f t="shared" si="86"/>
        <v>1.1.2.a</v>
      </c>
      <c r="B61" s="39" t="s">
        <v>40</v>
      </c>
      <c r="C61" s="2" t="s">
        <v>1</v>
      </c>
      <c r="D61" s="8" t="s">
        <v>0</v>
      </c>
      <c r="E61" s="211"/>
      <c r="F61" s="212"/>
      <c r="G61" s="95"/>
      <c r="H61">
        <f t="shared" si="89"/>
        <v>1</v>
      </c>
      <c r="I61" t="str">
        <f t="shared" si="78"/>
        <v>.</v>
      </c>
      <c r="J61">
        <f t="shared" si="90"/>
        <v>1</v>
      </c>
      <c r="K61" t="str">
        <f t="shared" si="78"/>
        <v>.</v>
      </c>
      <c r="L61">
        <f t="shared" si="85"/>
        <v>2</v>
      </c>
      <c r="M61" t="str">
        <f t="shared" si="81"/>
        <v/>
      </c>
      <c r="O61" t="str">
        <f t="shared" si="82"/>
        <v>.</v>
      </c>
      <c r="P61" t="s">
        <v>129</v>
      </c>
      <c r="Q61" t="str">
        <f t="shared" si="3"/>
        <v/>
      </c>
      <c r="S61" s="25" t="s">
        <v>77</v>
      </c>
    </row>
    <row r="62" spans="1:20" ht="18" x14ac:dyDescent="0.25">
      <c r="A62" s="73" t="str">
        <f t="shared" si="86"/>
        <v>1.1.2.b</v>
      </c>
      <c r="B62" s="39" t="s">
        <v>41</v>
      </c>
      <c r="C62" s="2" t="s">
        <v>1</v>
      </c>
      <c r="D62" s="8" t="s">
        <v>0</v>
      </c>
      <c r="E62" s="211"/>
      <c r="F62" s="212"/>
      <c r="G62" s="95"/>
      <c r="H62">
        <f t="shared" si="89"/>
        <v>1</v>
      </c>
      <c r="I62" t="str">
        <f t="shared" si="78"/>
        <v>.</v>
      </c>
      <c r="J62">
        <f t="shared" si="90"/>
        <v>1</v>
      </c>
      <c r="K62" t="str">
        <f t="shared" si="78"/>
        <v>.</v>
      </c>
      <c r="L62">
        <f t="shared" si="85"/>
        <v>2</v>
      </c>
      <c r="M62" t="str">
        <f t="shared" si="81"/>
        <v/>
      </c>
      <c r="O62" t="str">
        <f t="shared" si="82"/>
        <v>.</v>
      </c>
      <c r="P62" t="s">
        <v>130</v>
      </c>
      <c r="Q62" t="str">
        <f t="shared" si="3"/>
        <v/>
      </c>
      <c r="S62" s="25" t="s">
        <v>77</v>
      </c>
    </row>
    <row r="63" spans="1:20" ht="18" x14ac:dyDescent="0.25">
      <c r="A63" s="73" t="str">
        <f t="shared" si="86"/>
        <v>1.1.2.ad</v>
      </c>
      <c r="B63" s="41" t="s">
        <v>2</v>
      </c>
      <c r="C63" s="55" t="s">
        <v>78</v>
      </c>
      <c r="D63" s="8" t="s">
        <v>3</v>
      </c>
      <c r="E63" s="211"/>
      <c r="F63" s="212"/>
      <c r="G63" s="95"/>
      <c r="H63">
        <f>H62</f>
        <v>1</v>
      </c>
      <c r="I63" t="str">
        <f t="shared" si="78"/>
        <v>.</v>
      </c>
      <c r="J63">
        <f>J62</f>
        <v>1</v>
      </c>
      <c r="K63" t="str">
        <f t="shared" si="78"/>
        <v>.</v>
      </c>
      <c r="L63">
        <f t="shared" si="19"/>
        <v>2</v>
      </c>
      <c r="M63" t="str">
        <f t="shared" si="81"/>
        <v/>
      </c>
      <c r="O63" t="str">
        <f t="shared" si="82"/>
        <v>.</v>
      </c>
      <c r="P63" t="s">
        <v>162</v>
      </c>
      <c r="Q63" t="str">
        <f t="shared" si="3"/>
        <v/>
      </c>
      <c r="S63" s="25" t="s">
        <v>77</v>
      </c>
    </row>
    <row r="64" spans="1:20" ht="18.75" thickBot="1" x14ac:dyDescent="0.3">
      <c r="A64" s="62" t="str">
        <f t="shared" si="86"/>
        <v>1.1.2.ae</v>
      </c>
      <c r="B64" s="45" t="s">
        <v>4</v>
      </c>
      <c r="C64" s="5" t="s">
        <v>5</v>
      </c>
      <c r="D64" s="10" t="s">
        <v>6</v>
      </c>
      <c r="E64" s="227"/>
      <c r="F64" s="228"/>
      <c r="G64" s="95"/>
      <c r="H64">
        <f t="shared" ref="H64" si="91">H63</f>
        <v>1</v>
      </c>
      <c r="I64" t="str">
        <f t="shared" si="78"/>
        <v>.</v>
      </c>
      <c r="J64">
        <f t="shared" ref="J64" si="92">J63</f>
        <v>1</v>
      </c>
      <c r="K64" t="str">
        <f t="shared" si="78"/>
        <v>.</v>
      </c>
      <c r="L64">
        <f t="shared" si="19"/>
        <v>2</v>
      </c>
      <c r="M64" t="str">
        <f t="shared" si="81"/>
        <v/>
      </c>
      <c r="O64" t="str">
        <f t="shared" si="82"/>
        <v>.</v>
      </c>
      <c r="P64" t="s">
        <v>163</v>
      </c>
      <c r="Q64" t="str">
        <f t="shared" si="3"/>
        <v/>
      </c>
      <c r="S64" s="25" t="s">
        <v>77</v>
      </c>
    </row>
    <row r="65" spans="1:20" ht="9.9499999999999993" customHeight="1" thickBot="1" x14ac:dyDescent="0.3">
      <c r="A65" s="63"/>
      <c r="B65" s="15"/>
      <c r="C65" s="15"/>
      <c r="D65" s="64"/>
      <c r="E65" s="65"/>
      <c r="F65" s="66"/>
      <c r="G65" s="95"/>
      <c r="H65">
        <f t="shared" si="19"/>
        <v>1</v>
      </c>
      <c r="I65" t="str">
        <f t="shared" ref="I65" si="93">IF(ISBLANK(J65),"",".")</f>
        <v>.</v>
      </c>
      <c r="J65">
        <f t="shared" si="19"/>
        <v>1</v>
      </c>
      <c r="K65" t="str">
        <f t="shared" ref="K65" si="94">IF(ISBLANK(L65),"",".")</f>
        <v>.</v>
      </c>
      <c r="L65">
        <f t="shared" si="19"/>
        <v>2</v>
      </c>
      <c r="M65" t="str">
        <f t="shared" ref="M65" si="95">IF(ISBLANK(N65),"",".")</f>
        <v/>
      </c>
      <c r="O65" t="str">
        <f t="shared" ref="O65" si="96">IF(ISBLANK(P65),"",".")</f>
        <v/>
      </c>
      <c r="Q65" t="str">
        <f t="shared" si="3"/>
        <v/>
      </c>
      <c r="S65" s="25" t="s">
        <v>77</v>
      </c>
    </row>
    <row r="66" spans="1:20" ht="49.5" customHeight="1" x14ac:dyDescent="0.25">
      <c r="A66" s="67" t="str">
        <f>CONCATENATE(H66,I66,J66,K66,L66,M66,N66,O66,P66,Q66)</f>
        <v>1.1.3</v>
      </c>
      <c r="B66" s="52" t="s">
        <v>127</v>
      </c>
      <c r="C66" s="218" t="str">
        <f>CONCATENATE(Q66,S66,T66)</f>
        <v xml:space="preserve"> Monitor velký</v>
      </c>
      <c r="D66" s="218"/>
      <c r="E66" s="53" t="s">
        <v>7</v>
      </c>
      <c r="F66" s="68"/>
      <c r="G66" s="95"/>
      <c r="H66">
        <f>H32</f>
        <v>1</v>
      </c>
      <c r="I66" t="str">
        <f t="shared" ref="I66:I75" si="97">IF(ISBLANK(J66),"",".")</f>
        <v>.</v>
      </c>
      <c r="J66">
        <f>J65</f>
        <v>1</v>
      </c>
      <c r="K66" t="str">
        <f t="shared" ref="K66:K75" si="98">IF(ISBLANK(L66),"",".")</f>
        <v>.</v>
      </c>
      <c r="L66" s="11">
        <f>L65+1</f>
        <v>3</v>
      </c>
      <c r="M66" t="str">
        <f t="shared" si="5"/>
        <v/>
      </c>
      <c r="O66" t="str">
        <f t="shared" si="6"/>
        <v/>
      </c>
      <c r="Q66" t="str">
        <f t="shared" si="3"/>
        <v/>
      </c>
      <c r="S66" s="25" t="s">
        <v>77</v>
      </c>
      <c r="T66" s="11" t="s">
        <v>250</v>
      </c>
    </row>
    <row r="67" spans="1:20" ht="16.5" customHeight="1" x14ac:dyDescent="0.25">
      <c r="A67" s="231"/>
      <c r="B67" s="166" t="s">
        <v>205</v>
      </c>
      <c r="C67" s="168" t="s">
        <v>251</v>
      </c>
      <c r="D67" s="233"/>
      <c r="E67" s="240" t="s">
        <v>204</v>
      </c>
      <c r="F67" s="241"/>
      <c r="H67">
        <f t="shared" ref="H67" si="99">H66</f>
        <v>1</v>
      </c>
      <c r="I67" t="str">
        <f t="shared" si="97"/>
        <v>.</v>
      </c>
      <c r="J67">
        <f t="shared" ref="J67" si="100">J66</f>
        <v>1</v>
      </c>
      <c r="K67" t="str">
        <f t="shared" si="98"/>
        <v>.</v>
      </c>
      <c r="L67">
        <f t="shared" ref="L67:L77" si="101">L66</f>
        <v>3</v>
      </c>
      <c r="M67" t="str">
        <f t="shared" si="5"/>
        <v/>
      </c>
      <c r="O67" t="str">
        <f t="shared" si="6"/>
        <v/>
      </c>
      <c r="Q67" t="str">
        <f t="shared" si="3"/>
        <v/>
      </c>
      <c r="S67" s="25" t="s">
        <v>77</v>
      </c>
    </row>
    <row r="68" spans="1:20" ht="36" customHeight="1" x14ac:dyDescent="0.25">
      <c r="A68" s="231"/>
      <c r="B68" s="232"/>
      <c r="C68" s="233"/>
      <c r="D68" s="233"/>
      <c r="E68" s="234"/>
      <c r="F68" s="235"/>
      <c r="H68">
        <f>H67</f>
        <v>1</v>
      </c>
      <c r="I68" t="str">
        <f t="shared" si="97"/>
        <v>.</v>
      </c>
      <c r="J68">
        <f>J67</f>
        <v>1</v>
      </c>
      <c r="K68" t="str">
        <f t="shared" si="98"/>
        <v>.</v>
      </c>
      <c r="L68">
        <f t="shared" si="101"/>
        <v>3</v>
      </c>
      <c r="M68" t="str">
        <f t="shared" si="5"/>
        <v/>
      </c>
      <c r="O68" t="str">
        <f t="shared" si="6"/>
        <v/>
      </c>
      <c r="Q68" t="str">
        <f t="shared" si="3"/>
        <v/>
      </c>
      <c r="S68" s="25" t="s">
        <v>77</v>
      </c>
    </row>
    <row r="69" spans="1:20" ht="27.75" customHeight="1" x14ac:dyDescent="0.25">
      <c r="A69" s="69" t="str">
        <f t="shared" ref="A69:A79" si="102">CONCATENATE(H69,I69,J69,K69,L69,M69,N69,O69,P69,Q69)</f>
        <v>1.1.3.a</v>
      </c>
      <c r="B69" s="34" t="s">
        <v>215</v>
      </c>
      <c r="C69" s="196" t="s">
        <v>5</v>
      </c>
      <c r="D69" s="205"/>
      <c r="E69" s="205"/>
      <c r="F69" s="206"/>
      <c r="H69">
        <f t="shared" ref="H69" si="103">H68</f>
        <v>1</v>
      </c>
      <c r="I69" t="str">
        <f t="shared" si="97"/>
        <v>.</v>
      </c>
      <c r="J69">
        <f t="shared" ref="J69" si="104">J68</f>
        <v>1</v>
      </c>
      <c r="K69" t="str">
        <f t="shared" si="98"/>
        <v>.</v>
      </c>
      <c r="L69">
        <f t="shared" si="101"/>
        <v>3</v>
      </c>
      <c r="M69" t="str">
        <f t="shared" si="5"/>
        <v/>
      </c>
      <c r="O69" t="str">
        <f t="shared" si="6"/>
        <v>.</v>
      </c>
      <c r="P69" t="s">
        <v>129</v>
      </c>
      <c r="Q69" t="str">
        <f t="shared" si="3"/>
        <v/>
      </c>
      <c r="S69" s="25" t="s">
        <v>77</v>
      </c>
    </row>
    <row r="70" spans="1:20" s="1" customFormat="1" ht="24.75" customHeight="1" x14ac:dyDescent="0.25">
      <c r="A70" s="69" t="str">
        <f t="shared" si="102"/>
        <v>1.1.3.b</v>
      </c>
      <c r="B70" s="207" t="str">
        <f>CONCATENATE("Cena Kč bez DPH za jednu položku ¨",T66,"¨ (Jednotková cena zboží - bude použita pro objednávky dílčích plnění")</f>
        <v>Cena Kč bez DPH za jednu položku ¨Monitor velký¨ (Jednotková cena zboží - bude použita pro objednávky dílčích plnění</v>
      </c>
      <c r="C70" s="207"/>
      <c r="D70" s="207"/>
      <c r="E70" s="213"/>
      <c r="F70" s="214"/>
      <c r="G70" s="96"/>
      <c r="H70">
        <f>H68</f>
        <v>1</v>
      </c>
      <c r="I70" t="str">
        <f t="shared" si="97"/>
        <v>.</v>
      </c>
      <c r="J70">
        <f>J68</f>
        <v>1</v>
      </c>
      <c r="K70" t="str">
        <f t="shared" si="98"/>
        <v>.</v>
      </c>
      <c r="L70">
        <f t="shared" si="101"/>
        <v>3</v>
      </c>
      <c r="M70" t="str">
        <f t="shared" si="5"/>
        <v/>
      </c>
      <c r="N70"/>
      <c r="O70" t="str">
        <f t="shared" si="6"/>
        <v>.</v>
      </c>
      <c r="P70" t="s">
        <v>130</v>
      </c>
      <c r="Q70" t="str">
        <f t="shared" si="3"/>
        <v/>
      </c>
      <c r="R70" s="25"/>
      <c r="S70" s="25" t="s">
        <v>77</v>
      </c>
    </row>
    <row r="71" spans="1:20" ht="26.25" customHeight="1" thickBot="1" x14ac:dyDescent="0.3">
      <c r="A71" s="71" t="str">
        <f t="shared" si="102"/>
        <v>1.1.3.c</v>
      </c>
      <c r="B71" s="215" t="str">
        <f>CONCATENATE("Celková cena Kč bez DPH za všechny kusy - ",C69," ks ¨",T66,"¨ (řádek ", A69," krát řádek ",A70,")")</f>
        <v>Celková cena Kč bez DPH za všechny kusy - 5 ks ¨Monitor velký¨ (řádek 1.1.3.a krát řádek 1.1.3.b)</v>
      </c>
      <c r="C71" s="215"/>
      <c r="D71" s="215"/>
      <c r="E71" s="238"/>
      <c r="F71" s="239"/>
      <c r="H71">
        <f t="shared" ref="H71:H72" si="105">H70</f>
        <v>1</v>
      </c>
      <c r="I71" t="str">
        <f t="shared" si="97"/>
        <v>.</v>
      </c>
      <c r="J71">
        <f t="shared" ref="J71:J72" si="106">J70</f>
        <v>1</v>
      </c>
      <c r="K71" t="str">
        <f t="shared" si="98"/>
        <v>.</v>
      </c>
      <c r="L71">
        <f t="shared" si="101"/>
        <v>3</v>
      </c>
      <c r="M71" t="str">
        <f t="shared" si="5"/>
        <v/>
      </c>
      <c r="O71" t="str">
        <f t="shared" si="6"/>
        <v>.</v>
      </c>
      <c r="P71" t="s">
        <v>131</v>
      </c>
      <c r="Q71" t="str">
        <f t="shared" si="3"/>
        <v/>
      </c>
      <c r="S71" s="25" t="s">
        <v>77</v>
      </c>
    </row>
    <row r="72" spans="1:20" ht="18" x14ac:dyDescent="0.25">
      <c r="A72" s="72" t="str">
        <f t="shared" si="102"/>
        <v>1.1.3.a</v>
      </c>
      <c r="B72" s="42" t="s">
        <v>35</v>
      </c>
      <c r="C72" s="43" t="s">
        <v>267</v>
      </c>
      <c r="D72" s="44" t="s">
        <v>6</v>
      </c>
      <c r="E72" s="216"/>
      <c r="F72" s="217"/>
      <c r="H72">
        <f t="shared" si="105"/>
        <v>1</v>
      </c>
      <c r="I72" t="str">
        <f t="shared" ref="I72" si="107">IF(ISBLANK(J72),"",".")</f>
        <v>.</v>
      </c>
      <c r="J72">
        <f t="shared" si="106"/>
        <v>1</v>
      </c>
      <c r="K72" t="str">
        <f t="shared" ref="K72" si="108">IF(ISBLANK(L72),"",".")</f>
        <v>.</v>
      </c>
      <c r="L72">
        <f t="shared" si="101"/>
        <v>3</v>
      </c>
      <c r="M72" t="str">
        <f t="shared" ref="M72:M80" si="109">IF(ISBLANK(N72),"",".")</f>
        <v/>
      </c>
      <c r="O72" t="str">
        <f t="shared" ref="O72:O80" si="110">IF(ISBLANK(P72),"",".")</f>
        <v>.</v>
      </c>
      <c r="P72" t="s">
        <v>129</v>
      </c>
      <c r="Q72" t="str">
        <f t="shared" si="3"/>
        <v/>
      </c>
      <c r="S72" s="25" t="s">
        <v>77</v>
      </c>
    </row>
    <row r="73" spans="1:20" ht="18" x14ac:dyDescent="0.25">
      <c r="A73" s="73" t="str">
        <f t="shared" si="102"/>
        <v>1.1.3.b</v>
      </c>
      <c r="B73" s="39" t="s">
        <v>36</v>
      </c>
      <c r="C73" s="2" t="s">
        <v>37</v>
      </c>
      <c r="D73" s="8" t="s">
        <v>6</v>
      </c>
      <c r="E73" s="211"/>
      <c r="F73" s="212"/>
      <c r="H73">
        <f t="shared" ref="H73" si="111">H72</f>
        <v>1</v>
      </c>
      <c r="I73" t="str">
        <f t="shared" si="97"/>
        <v>.</v>
      </c>
      <c r="J73">
        <f t="shared" ref="J73:J76" si="112">J72</f>
        <v>1</v>
      </c>
      <c r="K73" t="str">
        <f t="shared" si="98"/>
        <v>.</v>
      </c>
      <c r="L73">
        <f t="shared" si="101"/>
        <v>3</v>
      </c>
      <c r="M73" t="str">
        <f t="shared" si="109"/>
        <v/>
      </c>
      <c r="O73" t="str">
        <f t="shared" si="110"/>
        <v>.</v>
      </c>
      <c r="P73" t="s">
        <v>130</v>
      </c>
      <c r="Q73" t="str">
        <f t="shared" si="3"/>
        <v/>
      </c>
      <c r="S73" s="25" t="s">
        <v>77</v>
      </c>
    </row>
    <row r="74" spans="1:20" ht="18" x14ac:dyDescent="0.25">
      <c r="A74" s="73" t="str">
        <f t="shared" si="102"/>
        <v>1.1.3.c</v>
      </c>
      <c r="B74" s="39" t="s">
        <v>38</v>
      </c>
      <c r="C74" s="2" t="s">
        <v>5</v>
      </c>
      <c r="D74" s="8" t="s">
        <v>3</v>
      </c>
      <c r="E74" s="211"/>
      <c r="F74" s="212"/>
      <c r="H74">
        <f t="shared" ref="H74" si="113">H73</f>
        <v>1</v>
      </c>
      <c r="I74" t="str">
        <f t="shared" si="97"/>
        <v>.</v>
      </c>
      <c r="J74">
        <f t="shared" si="112"/>
        <v>1</v>
      </c>
      <c r="K74" t="str">
        <f t="shared" si="98"/>
        <v>.</v>
      </c>
      <c r="L74">
        <f t="shared" si="101"/>
        <v>3</v>
      </c>
      <c r="M74" t="str">
        <f t="shared" si="109"/>
        <v/>
      </c>
      <c r="O74" t="str">
        <f t="shared" si="110"/>
        <v>.</v>
      </c>
      <c r="P74" t="s">
        <v>131</v>
      </c>
      <c r="Q74" t="str">
        <f t="shared" si="3"/>
        <v/>
      </c>
      <c r="S74" s="25" t="s">
        <v>77</v>
      </c>
    </row>
    <row r="75" spans="1:20" ht="18" x14ac:dyDescent="0.25">
      <c r="A75" s="73" t="str">
        <f t="shared" si="102"/>
        <v>1.1.3.d</v>
      </c>
      <c r="B75" s="39" t="s">
        <v>268</v>
      </c>
      <c r="C75" s="2" t="s">
        <v>1</v>
      </c>
      <c r="D75" s="8" t="s">
        <v>0</v>
      </c>
      <c r="E75" s="211"/>
      <c r="F75" s="212"/>
      <c r="H75">
        <f t="shared" ref="H75:H76" si="114">H74</f>
        <v>1</v>
      </c>
      <c r="I75" t="str">
        <f t="shared" si="97"/>
        <v>.</v>
      </c>
      <c r="J75">
        <f t="shared" si="112"/>
        <v>1</v>
      </c>
      <c r="K75" t="str">
        <f t="shared" si="98"/>
        <v>.</v>
      </c>
      <c r="L75">
        <f t="shared" si="101"/>
        <v>3</v>
      </c>
      <c r="M75" t="str">
        <f t="shared" si="109"/>
        <v/>
      </c>
      <c r="O75" t="str">
        <f t="shared" si="110"/>
        <v>.</v>
      </c>
      <c r="P75" t="s">
        <v>128</v>
      </c>
      <c r="Q75" t="str">
        <f t="shared" si="3"/>
        <v/>
      </c>
      <c r="S75" s="25" t="s">
        <v>77</v>
      </c>
    </row>
    <row r="76" spans="1:20" ht="18" x14ac:dyDescent="0.25">
      <c r="A76" s="73" t="str">
        <f t="shared" si="102"/>
        <v>1.1.3.a</v>
      </c>
      <c r="B76" s="39" t="s">
        <v>40</v>
      </c>
      <c r="C76" s="2" t="s">
        <v>1</v>
      </c>
      <c r="D76" s="8" t="s">
        <v>0</v>
      </c>
      <c r="E76" s="211"/>
      <c r="F76" s="212"/>
      <c r="H76">
        <f t="shared" si="114"/>
        <v>1</v>
      </c>
      <c r="I76" t="str">
        <f t="shared" ref="I76" si="115">IF(ISBLANK(J76),"",".")</f>
        <v>.</v>
      </c>
      <c r="J76">
        <f t="shared" si="112"/>
        <v>1</v>
      </c>
      <c r="K76" t="str">
        <f t="shared" ref="K76" si="116">IF(ISBLANK(L76),"",".")</f>
        <v>.</v>
      </c>
      <c r="L76">
        <f t="shared" si="101"/>
        <v>3</v>
      </c>
      <c r="M76" t="str">
        <f t="shared" si="109"/>
        <v/>
      </c>
      <c r="O76" t="str">
        <f t="shared" si="110"/>
        <v>.</v>
      </c>
      <c r="P76" t="s">
        <v>129</v>
      </c>
      <c r="Q76" t="str">
        <f t="shared" si="3"/>
        <v/>
      </c>
      <c r="S76" s="25" t="s">
        <v>77</v>
      </c>
    </row>
    <row r="77" spans="1:20" ht="18" x14ac:dyDescent="0.25">
      <c r="A77" s="73" t="str">
        <f t="shared" si="102"/>
        <v>1.1.3.b</v>
      </c>
      <c r="B77" s="39" t="s">
        <v>41</v>
      </c>
      <c r="C77" s="2" t="s">
        <v>1</v>
      </c>
      <c r="D77" s="8" t="s">
        <v>0</v>
      </c>
      <c r="E77" s="211"/>
      <c r="F77" s="212"/>
      <c r="H77">
        <f t="shared" ref="H77" si="117">H76</f>
        <v>1</v>
      </c>
      <c r="I77" t="str">
        <f t="shared" ref="I77:I80" si="118">IF(ISBLANK(J77),"",".")</f>
        <v>.</v>
      </c>
      <c r="J77">
        <f t="shared" ref="J77" si="119">J76</f>
        <v>1</v>
      </c>
      <c r="K77" t="str">
        <f t="shared" ref="K77:K80" si="120">IF(ISBLANK(L77),"",".")</f>
        <v>.</v>
      </c>
      <c r="L77">
        <f t="shared" si="101"/>
        <v>3</v>
      </c>
      <c r="M77" t="str">
        <f t="shared" si="109"/>
        <v/>
      </c>
      <c r="O77" t="str">
        <f t="shared" si="110"/>
        <v>.</v>
      </c>
      <c r="P77" t="s">
        <v>130</v>
      </c>
      <c r="Q77" t="str">
        <f t="shared" si="3"/>
        <v/>
      </c>
      <c r="S77" s="25" t="s">
        <v>77</v>
      </c>
    </row>
    <row r="78" spans="1:20" ht="18" x14ac:dyDescent="0.25">
      <c r="A78" s="73" t="str">
        <f t="shared" si="102"/>
        <v>1.1.3.ad</v>
      </c>
      <c r="B78" s="41" t="s">
        <v>2</v>
      </c>
      <c r="C78" s="55" t="s">
        <v>78</v>
      </c>
      <c r="D78" s="8" t="s">
        <v>3</v>
      </c>
      <c r="E78" s="211"/>
      <c r="F78" s="212"/>
      <c r="H78">
        <f>H77</f>
        <v>1</v>
      </c>
      <c r="I78" t="str">
        <f t="shared" si="118"/>
        <v>.</v>
      </c>
      <c r="J78">
        <f>J77</f>
        <v>1</v>
      </c>
      <c r="K78" t="str">
        <f t="shared" si="120"/>
        <v>.</v>
      </c>
      <c r="L78">
        <f t="shared" si="19"/>
        <v>3</v>
      </c>
      <c r="M78" t="str">
        <f t="shared" si="109"/>
        <v/>
      </c>
      <c r="O78" t="str">
        <f t="shared" si="110"/>
        <v>.</v>
      </c>
      <c r="P78" t="s">
        <v>162</v>
      </c>
      <c r="Q78" t="str">
        <f t="shared" si="3"/>
        <v/>
      </c>
      <c r="S78" s="25" t="s">
        <v>77</v>
      </c>
    </row>
    <row r="79" spans="1:20" ht="18.75" thickBot="1" x14ac:dyDescent="0.3">
      <c r="A79" s="62" t="str">
        <f t="shared" si="102"/>
        <v>1.1.3.ae</v>
      </c>
      <c r="B79" s="45" t="s">
        <v>4</v>
      </c>
      <c r="C79" s="5" t="s">
        <v>5</v>
      </c>
      <c r="D79" s="10" t="s">
        <v>6</v>
      </c>
      <c r="E79" s="227"/>
      <c r="F79" s="228"/>
      <c r="H79">
        <f t="shared" ref="H79" si="121">H78</f>
        <v>1</v>
      </c>
      <c r="I79" t="str">
        <f t="shared" si="118"/>
        <v>.</v>
      </c>
      <c r="J79">
        <f t="shared" ref="J79:J81" si="122">J78</f>
        <v>1</v>
      </c>
      <c r="K79" t="str">
        <f t="shared" si="120"/>
        <v>.</v>
      </c>
      <c r="L79">
        <f t="shared" si="19"/>
        <v>3</v>
      </c>
      <c r="M79" t="str">
        <f t="shared" si="109"/>
        <v/>
      </c>
      <c r="O79" t="str">
        <f t="shared" si="110"/>
        <v>.</v>
      </c>
      <c r="P79" t="s">
        <v>163</v>
      </c>
      <c r="Q79" t="str">
        <f t="shared" si="3"/>
        <v/>
      </c>
      <c r="S79" s="25" t="s">
        <v>77</v>
      </c>
    </row>
    <row r="80" spans="1:20" ht="9.9499999999999993" customHeight="1" thickBot="1" x14ac:dyDescent="0.3">
      <c r="A80" s="63"/>
      <c r="B80" s="15"/>
      <c r="C80" s="15"/>
      <c r="D80" s="64"/>
      <c r="E80" s="65"/>
      <c r="F80" s="66"/>
      <c r="H80">
        <f t="shared" si="19"/>
        <v>1</v>
      </c>
      <c r="I80" t="str">
        <f t="shared" si="118"/>
        <v>.</v>
      </c>
      <c r="J80">
        <f t="shared" si="19"/>
        <v>1</v>
      </c>
      <c r="K80" t="str">
        <f t="shared" si="120"/>
        <v>.</v>
      </c>
      <c r="L80">
        <f t="shared" si="19"/>
        <v>3</v>
      </c>
      <c r="M80" t="str">
        <f t="shared" si="109"/>
        <v/>
      </c>
      <c r="O80" t="str">
        <f t="shared" si="110"/>
        <v/>
      </c>
      <c r="Q80" t="str">
        <f t="shared" si="3"/>
        <v/>
      </c>
      <c r="S80" s="25" t="s">
        <v>77</v>
      </c>
    </row>
    <row r="81" spans="1:20" ht="49.5" customHeight="1" x14ac:dyDescent="0.25">
      <c r="A81" s="67" t="str">
        <f>CONCATENATE(H81,I81,J81,K81,L81,M81,N81,O81,P81,Q81)</f>
        <v>1.1.4</v>
      </c>
      <c r="B81" s="52" t="s">
        <v>127</v>
      </c>
      <c r="C81" s="218" t="str">
        <f>CONCATENATE(Q81,S81,T81)</f>
        <v xml:space="preserve"> SW licence pro streamovaný OS</v>
      </c>
      <c r="D81" s="218"/>
      <c r="E81" s="53" t="s">
        <v>7</v>
      </c>
      <c r="F81" s="68"/>
      <c r="H81">
        <f>H43</f>
        <v>1</v>
      </c>
      <c r="I81" t="str">
        <f t="shared" si="78"/>
        <v>.</v>
      </c>
      <c r="J81">
        <f t="shared" si="122"/>
        <v>1</v>
      </c>
      <c r="K81" t="str">
        <f t="shared" si="78"/>
        <v>.</v>
      </c>
      <c r="L81" s="11">
        <f>L80+1</f>
        <v>4</v>
      </c>
      <c r="M81" t="str">
        <f t="shared" ref="M81:M86" si="123">IF(ISBLANK(N81),"",".")</f>
        <v/>
      </c>
      <c r="O81" t="str">
        <f t="shared" ref="O81:O86" si="124">IF(ISBLANK(P81),"",".")</f>
        <v/>
      </c>
      <c r="Q81" t="str">
        <f t="shared" si="3"/>
        <v/>
      </c>
      <c r="S81" s="25" t="s">
        <v>77</v>
      </c>
      <c r="T81" s="11" t="s">
        <v>245</v>
      </c>
    </row>
    <row r="82" spans="1:20" ht="26.25" customHeight="1" x14ac:dyDescent="0.25">
      <c r="A82" s="231"/>
      <c r="B82" s="166" t="s">
        <v>205</v>
      </c>
      <c r="C82" s="168" t="s">
        <v>223</v>
      </c>
      <c r="D82" s="233"/>
      <c r="E82" s="172" t="s">
        <v>252</v>
      </c>
      <c r="F82" s="173"/>
      <c r="H82">
        <f t="shared" ref="H82" si="125">H81</f>
        <v>1</v>
      </c>
      <c r="I82" t="str">
        <f t="shared" si="78"/>
        <v>.</v>
      </c>
      <c r="J82">
        <f t="shared" ref="J82" si="126">J81</f>
        <v>1</v>
      </c>
      <c r="K82" t="str">
        <f t="shared" si="78"/>
        <v>.</v>
      </c>
      <c r="L82">
        <f t="shared" ref="L82" si="127">L81</f>
        <v>4</v>
      </c>
      <c r="M82" t="str">
        <f t="shared" si="123"/>
        <v/>
      </c>
      <c r="O82" t="str">
        <f t="shared" si="124"/>
        <v/>
      </c>
      <c r="Q82" t="str">
        <f t="shared" si="3"/>
        <v/>
      </c>
      <c r="S82" s="25" t="s">
        <v>77</v>
      </c>
    </row>
    <row r="83" spans="1:20" ht="36" customHeight="1" x14ac:dyDescent="0.25">
      <c r="A83" s="231"/>
      <c r="B83" s="232"/>
      <c r="C83" s="233"/>
      <c r="D83" s="233"/>
      <c r="E83" s="234"/>
      <c r="F83" s="235"/>
      <c r="G83" s="96" t="s">
        <v>248</v>
      </c>
      <c r="H83">
        <f>H82</f>
        <v>1</v>
      </c>
      <c r="I83" t="str">
        <f t="shared" si="78"/>
        <v>.</v>
      </c>
      <c r="J83">
        <f>J82</f>
        <v>1</v>
      </c>
      <c r="K83" t="str">
        <f t="shared" si="78"/>
        <v>.</v>
      </c>
      <c r="L83">
        <f t="shared" ref="L83" si="128">L82</f>
        <v>4</v>
      </c>
      <c r="M83" t="str">
        <f t="shared" si="123"/>
        <v/>
      </c>
      <c r="O83" t="str">
        <f t="shared" si="124"/>
        <v/>
      </c>
      <c r="Q83" t="str">
        <f t="shared" si="3"/>
        <v/>
      </c>
      <c r="S83" s="25" t="s">
        <v>77</v>
      </c>
    </row>
    <row r="84" spans="1:20" ht="27.75" customHeight="1" x14ac:dyDescent="0.25">
      <c r="A84" s="69" t="str">
        <f t="shared" ref="A84:A90" si="129">CONCATENATE(H84,I84,J84,K84,L84,M84,N84,O84,P84,Q84)</f>
        <v>1.1.4.a</v>
      </c>
      <c r="B84" s="34" t="s">
        <v>215</v>
      </c>
      <c r="C84" s="196" t="s">
        <v>222</v>
      </c>
      <c r="D84" s="205"/>
      <c r="E84" s="205"/>
      <c r="F84" s="206"/>
      <c r="H84">
        <f t="shared" ref="H84" si="130">H83</f>
        <v>1</v>
      </c>
      <c r="I84" t="str">
        <f t="shared" si="78"/>
        <v>.</v>
      </c>
      <c r="J84">
        <f t="shared" ref="J84" si="131">J83</f>
        <v>1</v>
      </c>
      <c r="K84" t="str">
        <f t="shared" si="78"/>
        <v>.</v>
      </c>
      <c r="L84">
        <f t="shared" ref="L84" si="132">L83</f>
        <v>4</v>
      </c>
      <c r="M84" t="str">
        <f t="shared" si="123"/>
        <v/>
      </c>
      <c r="O84" t="str">
        <f t="shared" si="124"/>
        <v>.</v>
      </c>
      <c r="P84" t="s">
        <v>129</v>
      </c>
      <c r="Q84" t="str">
        <f t="shared" si="3"/>
        <v/>
      </c>
      <c r="S84" s="25" t="s">
        <v>77</v>
      </c>
    </row>
    <row r="85" spans="1:20" s="1" customFormat="1" ht="24.75" customHeight="1" x14ac:dyDescent="0.25">
      <c r="A85" s="69" t="str">
        <f t="shared" si="129"/>
        <v>1.1.4.b</v>
      </c>
      <c r="B85" s="207" t="str">
        <f>CONCATENATE("Cena Kč bez DPH za jednu položku ¨",T81,"¨ (Jednotková cena zboží - bude použita pro objednávky dílčích plnění")</f>
        <v>Cena Kč bez DPH za jednu položku ¨SW licence pro streamovaný OS¨ (Jednotková cena zboží - bude použita pro objednávky dílčích plnění</v>
      </c>
      <c r="C85" s="207"/>
      <c r="D85" s="207"/>
      <c r="E85" s="213"/>
      <c r="F85" s="214"/>
      <c r="G85" s="96"/>
      <c r="H85">
        <f>H83</f>
        <v>1</v>
      </c>
      <c r="I85" t="str">
        <f t="shared" si="78"/>
        <v>.</v>
      </c>
      <c r="J85">
        <f>J83</f>
        <v>1</v>
      </c>
      <c r="K85" t="str">
        <f t="shared" si="78"/>
        <v>.</v>
      </c>
      <c r="L85">
        <f t="shared" ref="L85" si="133">L84</f>
        <v>4</v>
      </c>
      <c r="M85" t="str">
        <f t="shared" si="123"/>
        <v/>
      </c>
      <c r="N85"/>
      <c r="O85" t="str">
        <f t="shared" si="124"/>
        <v>.</v>
      </c>
      <c r="P85" t="s">
        <v>130</v>
      </c>
      <c r="Q85" t="str">
        <f t="shared" si="3"/>
        <v/>
      </c>
      <c r="R85" s="25"/>
      <c r="S85" s="25" t="s">
        <v>77</v>
      </c>
    </row>
    <row r="86" spans="1:20" ht="26.25" customHeight="1" thickBot="1" x14ac:dyDescent="0.3">
      <c r="A86" s="70" t="str">
        <f t="shared" si="129"/>
        <v>1.1.4.c</v>
      </c>
      <c r="B86" s="208" t="str">
        <f>CONCATENATE("Celková cena Kč bez DPH za všechny kusy - ",C84," ks ¨",T81,"¨ (řádek ", A84," krát řádek ",A85,")")</f>
        <v>Celková cena Kč bez DPH za všechny kusy - 44 ks ¨SW licence pro streamovaný OS¨ (řádek 1.1.4.a krát řádek 1.1.4.b)</v>
      </c>
      <c r="C86" s="208"/>
      <c r="D86" s="208"/>
      <c r="E86" s="209"/>
      <c r="F86" s="210"/>
      <c r="H86">
        <f t="shared" ref="H86:H87" si="134">H85</f>
        <v>1</v>
      </c>
      <c r="I86" t="str">
        <f t="shared" si="78"/>
        <v>.</v>
      </c>
      <c r="J86">
        <f t="shared" ref="J86:J87" si="135">J85</f>
        <v>1</v>
      </c>
      <c r="K86" t="str">
        <f t="shared" si="78"/>
        <v>.</v>
      </c>
      <c r="L86">
        <f t="shared" ref="L86:L87" si="136">L85</f>
        <v>4</v>
      </c>
      <c r="M86" t="str">
        <f t="shared" si="123"/>
        <v/>
      </c>
      <c r="O86" t="str">
        <f t="shared" si="124"/>
        <v>.</v>
      </c>
      <c r="P86" t="s">
        <v>131</v>
      </c>
      <c r="Q86" t="str">
        <f t="shared" si="3"/>
        <v/>
      </c>
      <c r="S86" s="25" t="s">
        <v>77</v>
      </c>
    </row>
    <row r="87" spans="1:20" ht="18" x14ac:dyDescent="0.25">
      <c r="A87" s="76" t="str">
        <f t="shared" si="129"/>
        <v>1.1.4.a</v>
      </c>
      <c r="B87" s="46" t="s">
        <v>224</v>
      </c>
      <c r="C87" s="47" t="s">
        <v>225</v>
      </c>
      <c r="D87" s="48" t="s">
        <v>0</v>
      </c>
      <c r="E87" s="229"/>
      <c r="F87" s="230"/>
      <c r="H87">
        <f t="shared" si="134"/>
        <v>1</v>
      </c>
      <c r="I87" t="str">
        <f t="shared" ref="I87" si="137">IF(ISBLANK(J87),"",".")</f>
        <v>.</v>
      </c>
      <c r="J87">
        <f t="shared" si="135"/>
        <v>1</v>
      </c>
      <c r="K87" t="str">
        <f t="shared" ref="K87" si="138">IF(ISBLANK(L87),"",".")</f>
        <v>.</v>
      </c>
      <c r="L87">
        <f t="shared" si="136"/>
        <v>4</v>
      </c>
      <c r="M87" t="str">
        <f t="shared" si="5"/>
        <v/>
      </c>
      <c r="O87" t="str">
        <f t="shared" si="6"/>
        <v>.</v>
      </c>
      <c r="P87" t="s">
        <v>129</v>
      </c>
      <c r="Q87" t="str">
        <f t="shared" si="3"/>
        <v/>
      </c>
      <c r="S87" s="25" t="s">
        <v>77</v>
      </c>
    </row>
    <row r="88" spans="1:20" ht="30" x14ac:dyDescent="0.25">
      <c r="A88" s="73" t="str">
        <f t="shared" si="129"/>
        <v>1.1.4.b</v>
      </c>
      <c r="B88" s="40" t="s">
        <v>226</v>
      </c>
      <c r="C88" s="2" t="s">
        <v>47</v>
      </c>
      <c r="D88" s="8" t="s">
        <v>0</v>
      </c>
      <c r="E88" s="211"/>
      <c r="F88" s="212"/>
      <c r="H88">
        <f t="shared" ref="H88:J90" si="139">H87</f>
        <v>1</v>
      </c>
      <c r="I88" t="str">
        <f t="shared" si="78"/>
        <v>.</v>
      </c>
      <c r="J88">
        <f t="shared" si="139"/>
        <v>1</v>
      </c>
      <c r="K88" t="str">
        <f t="shared" si="78"/>
        <v>.</v>
      </c>
      <c r="L88">
        <f t="shared" ref="L88" si="140">L87</f>
        <v>4</v>
      </c>
      <c r="M88" t="str">
        <f t="shared" si="5"/>
        <v/>
      </c>
      <c r="O88" t="str">
        <f t="shared" si="6"/>
        <v>.</v>
      </c>
      <c r="P88" t="s">
        <v>130</v>
      </c>
      <c r="Q88" t="str">
        <f t="shared" si="3"/>
        <v/>
      </c>
      <c r="S88" s="25" t="s">
        <v>77</v>
      </c>
    </row>
    <row r="89" spans="1:20" ht="36" x14ac:dyDescent="0.25">
      <c r="A89" s="73" t="str">
        <f t="shared" si="129"/>
        <v>1.1.4.c</v>
      </c>
      <c r="B89" s="40" t="s">
        <v>227</v>
      </c>
      <c r="C89" s="2" t="s">
        <v>228</v>
      </c>
      <c r="D89" s="8" t="s">
        <v>0</v>
      </c>
      <c r="E89" s="211"/>
      <c r="F89" s="212"/>
      <c r="H89">
        <f t="shared" si="139"/>
        <v>1</v>
      </c>
      <c r="I89" t="str">
        <f t="shared" si="78"/>
        <v>.</v>
      </c>
      <c r="J89">
        <f t="shared" ref="J89:J90" si="141">J88</f>
        <v>1</v>
      </c>
      <c r="K89" t="str">
        <f t="shared" si="78"/>
        <v>.</v>
      </c>
      <c r="L89">
        <f t="shared" ref="L89" si="142">L88</f>
        <v>4</v>
      </c>
      <c r="M89" t="str">
        <f t="shared" si="5"/>
        <v/>
      </c>
      <c r="O89" t="str">
        <f t="shared" si="6"/>
        <v>.</v>
      </c>
      <c r="P89" t="s">
        <v>131</v>
      </c>
      <c r="Q89" t="str">
        <f t="shared" si="3"/>
        <v/>
      </c>
      <c r="S89" s="25" t="s">
        <v>77</v>
      </c>
    </row>
    <row r="90" spans="1:20" ht="18.75" thickBot="1" x14ac:dyDescent="0.3">
      <c r="A90" s="62" t="str">
        <f t="shared" si="129"/>
        <v>1.1.4.d</v>
      </c>
      <c r="B90" s="45" t="s">
        <v>4</v>
      </c>
      <c r="C90" s="5" t="s">
        <v>104</v>
      </c>
      <c r="D90" s="10" t="s">
        <v>6</v>
      </c>
      <c r="E90" s="227"/>
      <c r="F90" s="228"/>
      <c r="H90">
        <f t="shared" si="139"/>
        <v>1</v>
      </c>
      <c r="I90" t="str">
        <f t="shared" si="78"/>
        <v>.</v>
      </c>
      <c r="J90">
        <f t="shared" si="141"/>
        <v>1</v>
      </c>
      <c r="K90" t="str">
        <f t="shared" si="78"/>
        <v>.</v>
      </c>
      <c r="L90">
        <f t="shared" ref="L90" si="143">L89</f>
        <v>4</v>
      </c>
      <c r="M90" t="str">
        <f t="shared" si="5"/>
        <v/>
      </c>
      <c r="O90" t="str">
        <f t="shared" si="6"/>
        <v>.</v>
      </c>
      <c r="P90" t="s">
        <v>128</v>
      </c>
      <c r="Q90" t="str">
        <f t="shared" si="3"/>
        <v/>
      </c>
      <c r="S90" s="25" t="s">
        <v>77</v>
      </c>
    </row>
    <row r="91" spans="1:20" s="6" customFormat="1" ht="7.5" customHeight="1" x14ac:dyDescent="0.25">
      <c r="A91" s="77"/>
      <c r="B91" s="78"/>
      <c r="C91" s="74"/>
      <c r="D91" s="75"/>
      <c r="E91" s="219"/>
      <c r="F91" s="220"/>
      <c r="G91" s="96"/>
      <c r="I91" t="str">
        <f t="shared" ref="I91:I94" si="144">IF(ISBLANK(J91),"",".")</f>
        <v/>
      </c>
      <c r="K91" t="str">
        <f t="shared" ref="K91:K94" si="145">IF(L91,".","")</f>
        <v/>
      </c>
      <c r="M91" t="str">
        <f t="shared" ref="M91:M94" si="146">IF(N91,".","")</f>
        <v/>
      </c>
      <c r="O91" t="str">
        <f t="shared" ref="O91:O94" si="147">IF(P91,".","")</f>
        <v/>
      </c>
      <c r="Q91" t="str">
        <f t="shared" ref="Q91:Q94" si="148">IF(R91,".","")</f>
        <v/>
      </c>
      <c r="R91" s="25"/>
      <c r="S91" s="25" t="s">
        <v>77</v>
      </c>
    </row>
    <row r="92" spans="1:20" ht="13.5" customHeight="1" x14ac:dyDescent="0.25">
      <c r="A92" s="221" t="s">
        <v>42</v>
      </c>
      <c r="B92" s="222"/>
      <c r="C92" s="222"/>
      <c r="D92" s="222"/>
      <c r="E92" s="222"/>
      <c r="F92" s="223"/>
      <c r="I92" t="str">
        <f t="shared" si="144"/>
        <v/>
      </c>
      <c r="K92" t="str">
        <f t="shared" si="145"/>
        <v/>
      </c>
      <c r="M92" t="str">
        <f t="shared" si="146"/>
        <v/>
      </c>
      <c r="O92" t="str">
        <f t="shared" si="147"/>
        <v/>
      </c>
      <c r="Q92" t="str">
        <f t="shared" si="148"/>
        <v/>
      </c>
      <c r="S92" s="25" t="s">
        <v>77</v>
      </c>
    </row>
    <row r="93" spans="1:20" ht="14.25" customHeight="1" x14ac:dyDescent="0.25">
      <c r="A93" s="221" t="s">
        <v>43</v>
      </c>
      <c r="B93" s="222"/>
      <c r="C93" s="222"/>
      <c r="D93" s="222"/>
      <c r="E93" s="222"/>
      <c r="F93" s="223"/>
      <c r="I93" t="str">
        <f t="shared" si="144"/>
        <v/>
      </c>
      <c r="K93" t="str">
        <f t="shared" si="145"/>
        <v/>
      </c>
      <c r="M93" t="str">
        <f t="shared" si="146"/>
        <v/>
      </c>
      <c r="O93" t="str">
        <f t="shared" si="147"/>
        <v/>
      </c>
      <c r="Q93" t="str">
        <f t="shared" si="148"/>
        <v/>
      </c>
      <c r="S93" s="25" t="s">
        <v>77</v>
      </c>
    </row>
    <row r="94" spans="1:20" ht="13.5" customHeight="1" thickBot="1" x14ac:dyDescent="0.3">
      <c r="A94" s="224" t="s">
        <v>44</v>
      </c>
      <c r="B94" s="225"/>
      <c r="C94" s="225"/>
      <c r="D94" s="225"/>
      <c r="E94" s="225"/>
      <c r="F94" s="226"/>
      <c r="I94" t="str">
        <f t="shared" si="144"/>
        <v/>
      </c>
      <c r="K94" t="str">
        <f t="shared" si="145"/>
        <v/>
      </c>
      <c r="M94" t="str">
        <f t="shared" si="146"/>
        <v/>
      </c>
      <c r="O94" t="str">
        <f t="shared" si="147"/>
        <v/>
      </c>
      <c r="Q94" t="str">
        <f t="shared" si="148"/>
        <v/>
      </c>
      <c r="S94" s="25" t="s">
        <v>77</v>
      </c>
    </row>
    <row r="95" spans="1:20" ht="15.75" thickTop="1" x14ac:dyDescent="0.25"/>
  </sheetData>
  <sheetProtection password="C859" sheet="1" objects="1" scenarios="1"/>
  <protectedRanges>
    <protectedRange sqref="E10 E11 F13 E15 E17:F48 F51 E53 E55:F56 E57:F64 F66 E68 E70:F79 F81 E83 E85:F90" name="Oblast1"/>
  </protectedRanges>
  <mergeCells count="108">
    <mergeCell ref="A52:A53"/>
    <mergeCell ref="B52:B53"/>
    <mergeCell ref="C52:D53"/>
    <mergeCell ref="E52:F52"/>
    <mergeCell ref="C54:F54"/>
    <mergeCell ref="E71:F71"/>
    <mergeCell ref="C66:D66"/>
    <mergeCell ref="A67:A68"/>
    <mergeCell ref="B67:B68"/>
    <mergeCell ref="C67:D68"/>
    <mergeCell ref="E67:F67"/>
    <mergeCell ref="E68:F68"/>
    <mergeCell ref="E53:F53"/>
    <mergeCell ref="E63:F63"/>
    <mergeCell ref="E61:F61"/>
    <mergeCell ref="E64:F64"/>
    <mergeCell ref="E59:F59"/>
    <mergeCell ref="E60:F60"/>
    <mergeCell ref="E62:F62"/>
    <mergeCell ref="B55:D55"/>
    <mergeCell ref="E55:F55"/>
    <mergeCell ref="B56:D56"/>
    <mergeCell ref="E56:F56"/>
    <mergeCell ref="E57:F57"/>
    <mergeCell ref="E31:F31"/>
    <mergeCell ref="E32:F32"/>
    <mergeCell ref="E25:F25"/>
    <mergeCell ref="E26:F26"/>
    <mergeCell ref="E27:F27"/>
    <mergeCell ref="E28:F28"/>
    <mergeCell ref="E29:F29"/>
    <mergeCell ref="E30:F30"/>
    <mergeCell ref="E20:F20"/>
    <mergeCell ref="E21:F21"/>
    <mergeCell ref="E22:F22"/>
    <mergeCell ref="E23:F23"/>
    <mergeCell ref="E24:F24"/>
    <mergeCell ref="E46:F46"/>
    <mergeCell ref="E33:F33"/>
    <mergeCell ref="E40:F40"/>
    <mergeCell ref="E38:F38"/>
    <mergeCell ref="E39:F39"/>
    <mergeCell ref="E41:F41"/>
    <mergeCell ref="E42:F42"/>
    <mergeCell ref="E43:F43"/>
    <mergeCell ref="E44:F44"/>
    <mergeCell ref="E34:F34"/>
    <mergeCell ref="E35:F35"/>
    <mergeCell ref="E36:F36"/>
    <mergeCell ref="E37:F37"/>
    <mergeCell ref="E45:F45"/>
    <mergeCell ref="E91:F91"/>
    <mergeCell ref="A92:F92"/>
    <mergeCell ref="A93:F93"/>
    <mergeCell ref="A94:F94"/>
    <mergeCell ref="E82:F82"/>
    <mergeCell ref="E76:F76"/>
    <mergeCell ref="E78:F78"/>
    <mergeCell ref="E79:F79"/>
    <mergeCell ref="E87:F87"/>
    <mergeCell ref="E88:F88"/>
    <mergeCell ref="E89:F89"/>
    <mergeCell ref="E90:F90"/>
    <mergeCell ref="A82:A83"/>
    <mergeCell ref="B82:B83"/>
    <mergeCell ref="C81:D81"/>
    <mergeCell ref="C82:D83"/>
    <mergeCell ref="E83:F83"/>
    <mergeCell ref="E85:F85"/>
    <mergeCell ref="E77:F77"/>
    <mergeCell ref="E47:F47"/>
    <mergeCell ref="E48:F48"/>
    <mergeCell ref="C84:F84"/>
    <mergeCell ref="B85:D85"/>
    <mergeCell ref="B86:D86"/>
    <mergeCell ref="E86:F86"/>
    <mergeCell ref="E75:F75"/>
    <mergeCell ref="C69:F69"/>
    <mergeCell ref="B70:D70"/>
    <mergeCell ref="E70:F70"/>
    <mergeCell ref="B71:D71"/>
    <mergeCell ref="E72:F72"/>
    <mergeCell ref="E73:F73"/>
    <mergeCell ref="E74:F74"/>
    <mergeCell ref="C51:D51"/>
    <mergeCell ref="E58:F58"/>
    <mergeCell ref="E18:F18"/>
    <mergeCell ref="E19:F19"/>
    <mergeCell ref="B17:D17"/>
    <mergeCell ref="B18:D18"/>
    <mergeCell ref="A4:C4"/>
    <mergeCell ref="C13:D13"/>
    <mergeCell ref="A14:A15"/>
    <mergeCell ref="B14:B15"/>
    <mergeCell ref="C14:D15"/>
    <mergeCell ref="E14:F14"/>
    <mergeCell ref="E15:F15"/>
    <mergeCell ref="C6:D6"/>
    <mergeCell ref="E10:F10"/>
    <mergeCell ref="E11:F11"/>
    <mergeCell ref="B10:D10"/>
    <mergeCell ref="E6:F6"/>
    <mergeCell ref="A8:A9"/>
    <mergeCell ref="B8:B9"/>
    <mergeCell ref="C7:F7"/>
    <mergeCell ref="C8:F9"/>
    <mergeCell ref="C16:F16"/>
    <mergeCell ref="E17:F17"/>
  </mergeCells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&amp;C&amp;"-,Tučné"&amp;20&amp;K09-024Technická specifikace vzorků</oddHeader>
    <oddFooter>&amp;L&amp;16&amp;F / &amp;A&amp;R&amp;16strana &amp;"-,Tučné"&amp;P&amp;"-,Obyčejné" z &amp;N</oddFooter>
  </headerFooter>
  <rowBreaks count="1" manualBreakCount="1">
    <brk id="4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view="pageBreakPreview" zoomScale="90" zoomScaleNormal="100" zoomScaleSheetLayoutView="90" workbookViewId="0">
      <selection activeCell="C16" sqref="C16:F16"/>
    </sheetView>
  </sheetViews>
  <sheetFormatPr defaultRowHeight="15" x14ac:dyDescent="0.25"/>
  <cols>
    <col min="1" max="1" width="8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29.710937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1" width="9.140625" hidden="1" customWidth="1"/>
    <col min="22" max="22" width="9.140625" customWidth="1"/>
  </cols>
  <sheetData>
    <row r="1" spans="1:20" ht="15.75" x14ac:dyDescent="0.25">
      <c r="A1" s="30"/>
      <c r="B1" s="20" t="s">
        <v>124</v>
      </c>
      <c r="C1" s="19"/>
      <c r="D1" s="20"/>
      <c r="E1" s="20" t="s">
        <v>125</v>
      </c>
      <c r="F1" s="21">
        <v>7</v>
      </c>
      <c r="G1" s="9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18" si="3">IF(R1,".","")</f>
        <v/>
      </c>
      <c r="S1" s="25" t="s">
        <v>77</v>
      </c>
    </row>
    <row r="2" spans="1:20" ht="16.5" thickBot="1" x14ac:dyDescent="0.3">
      <c r="A2" s="31"/>
      <c r="B2" s="23" t="s">
        <v>126</v>
      </c>
      <c r="C2" s="22"/>
      <c r="D2" s="23"/>
      <c r="E2" s="23" t="s">
        <v>125</v>
      </c>
      <c r="F2" s="24">
        <v>1</v>
      </c>
      <c r="G2" s="9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G3" s="95"/>
      <c r="I3" t="str">
        <f t="shared" ref="I3:K18" si="4">IF(ISBLANK(J3),"",".")</f>
        <v/>
      </c>
      <c r="K3" t="str">
        <f t="shared" si="4"/>
        <v/>
      </c>
      <c r="M3" t="str">
        <f t="shared" ref="M3:M18" si="5">IF(ISBLANK(N3),"",".")</f>
        <v/>
      </c>
      <c r="O3" t="str">
        <f t="shared" ref="O3:O18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160" t="s">
        <v>123</v>
      </c>
      <c r="B4" s="161"/>
      <c r="C4" s="161"/>
      <c r="D4" s="16">
        <f>H4</f>
        <v>1</v>
      </c>
      <c r="E4" s="17" t="str">
        <f>T4</f>
        <v>Virtualizované pracovní stanice</v>
      </c>
      <c r="F4" s="18"/>
      <c r="G4" s="95"/>
      <c r="H4" s="11">
        <v>1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218</v>
      </c>
    </row>
    <row r="5" spans="1:20" ht="17.25" customHeight="1" thickBot="1" x14ac:dyDescent="0.3">
      <c r="A5" s="33"/>
      <c r="B5" s="15"/>
      <c r="C5" s="15"/>
      <c r="D5" s="14"/>
      <c r="H5">
        <f>H4</f>
        <v>1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58" t="s">
        <v>203</v>
      </c>
      <c r="B6" s="59" t="s">
        <v>202</v>
      </c>
      <c r="C6" s="248" t="s">
        <v>209</v>
      </c>
      <c r="D6" s="248"/>
      <c r="E6" s="249" t="s">
        <v>206</v>
      </c>
      <c r="F6" s="250"/>
      <c r="G6" s="95"/>
      <c r="H6">
        <f>H5</f>
        <v>1</v>
      </c>
      <c r="I6" t="str">
        <f t="shared" si="4"/>
        <v>.</v>
      </c>
      <c r="J6" s="11">
        <v>2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25" t="s">
        <v>77</v>
      </c>
    </row>
    <row r="7" spans="1:20" ht="49.5" customHeight="1" x14ac:dyDescent="0.25">
      <c r="A7" s="60" t="str">
        <f>CONCATENATE(H7,I7,J7,K7,L7,M7,N7,O7,P7,Q7)</f>
        <v>1.2</v>
      </c>
      <c r="B7" s="51" t="s">
        <v>127</v>
      </c>
      <c r="C7" s="251" t="str">
        <f>CONCATENATE(Q7,S7,T7)</f>
        <v xml:space="preserve"> Tenký klient - sestava</v>
      </c>
      <c r="D7" s="251"/>
      <c r="E7" s="251"/>
      <c r="F7" s="252"/>
      <c r="G7" s="95"/>
      <c r="H7">
        <f>H6</f>
        <v>1</v>
      </c>
      <c r="I7" t="str">
        <f t="shared" si="4"/>
        <v>.</v>
      </c>
      <c r="J7">
        <f>J6</f>
        <v>2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25" t="s">
        <v>77</v>
      </c>
      <c r="T7" s="11" t="s">
        <v>253</v>
      </c>
    </row>
    <row r="8" spans="1:20" ht="16.5" customHeight="1" x14ac:dyDescent="0.25">
      <c r="A8" s="231"/>
      <c r="B8" s="232" t="s">
        <v>205</v>
      </c>
      <c r="C8" s="253" t="s">
        <v>244</v>
      </c>
      <c r="D8" s="253"/>
      <c r="E8" s="253"/>
      <c r="F8" s="254"/>
      <c r="G8" s="95"/>
      <c r="H8">
        <f t="shared" ref="H8" si="7">H7</f>
        <v>1</v>
      </c>
      <c r="I8" t="str">
        <f t="shared" si="4"/>
        <v>.</v>
      </c>
      <c r="J8">
        <f t="shared" ref="J8" si="8">J7</f>
        <v>2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25" t="s">
        <v>77</v>
      </c>
    </row>
    <row r="9" spans="1:20" ht="36" customHeight="1" x14ac:dyDescent="0.25">
      <c r="A9" s="231"/>
      <c r="B9" s="232"/>
      <c r="C9" s="253"/>
      <c r="D9" s="253"/>
      <c r="E9" s="253"/>
      <c r="F9" s="254"/>
      <c r="G9" s="95"/>
      <c r="H9">
        <f>H8</f>
        <v>1</v>
      </c>
      <c r="I9" t="str">
        <f t="shared" si="4"/>
        <v>.</v>
      </c>
      <c r="J9">
        <f>J8</f>
        <v>2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25" t="s">
        <v>77</v>
      </c>
    </row>
    <row r="10" spans="1:20" s="1" customFormat="1" ht="34.5" customHeight="1" x14ac:dyDescent="0.25">
      <c r="A10" s="61" t="str">
        <f>CONCATENATE(H10,I10,J10,K10,L10,M10,N10,O10,P10,Q10)</f>
        <v>1.2.a</v>
      </c>
      <c r="B10" s="255" t="str">
        <f>CONCATENATE("Celková cena Kč bez DPH za všechny položky ¨",C7,"¨ (součet řádků 1.2.1.c, 1.2.2.c) - HODNOTA POUŽITÁ PRO HODNOCENÍ NABÍDEK")</f>
        <v>Celková cena Kč bez DPH za všechny položky ¨ Tenký klient - sestava¨ (součet řádků 1.2.1.c, 1.2.2.c) - HODNOTA POUŽITÁ PRO HODNOCENÍ NABÍDEK</v>
      </c>
      <c r="C10" s="255"/>
      <c r="D10" s="255"/>
      <c r="E10" s="256"/>
      <c r="F10" s="257"/>
      <c r="G10" s="35"/>
      <c r="H10">
        <f>H9</f>
        <v>1</v>
      </c>
      <c r="I10" t="str">
        <f t="shared" si="4"/>
        <v>.</v>
      </c>
      <c r="J10">
        <f>J9</f>
        <v>2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129</v>
      </c>
      <c r="Q10" t="str">
        <f t="shared" si="3"/>
        <v/>
      </c>
      <c r="R10" s="25"/>
      <c r="S10" s="25" t="s">
        <v>77</v>
      </c>
      <c r="T10" s="1" t="s">
        <v>247</v>
      </c>
    </row>
    <row r="11" spans="1:20" ht="9.9499999999999993" customHeight="1" thickBot="1" x14ac:dyDescent="0.3">
      <c r="A11" s="63"/>
      <c r="B11" s="15"/>
      <c r="C11" s="15"/>
      <c r="D11" s="64"/>
      <c r="E11" s="65"/>
      <c r="F11" s="66"/>
      <c r="G11" s="95"/>
      <c r="H11">
        <f>H10</f>
        <v>1</v>
      </c>
      <c r="I11" t="str">
        <f t="shared" ref="I11" si="9">IF(ISBLANK(J11),"",".")</f>
        <v>.</v>
      </c>
      <c r="J11">
        <f>J10</f>
        <v>2</v>
      </c>
      <c r="K11" t="str">
        <f t="shared" ref="K11" si="10">IF(ISBLANK(L11),"",".")</f>
        <v/>
      </c>
      <c r="M11" t="str">
        <f t="shared" ref="M11" si="11">IF(ISBLANK(N11),"",".")</f>
        <v/>
      </c>
      <c r="O11" t="str">
        <f t="shared" ref="O11" si="12">IF(ISBLANK(P11),"",".")</f>
        <v/>
      </c>
      <c r="Q11" t="str">
        <f t="shared" si="3"/>
        <v/>
      </c>
      <c r="S11" s="25" t="s">
        <v>77</v>
      </c>
    </row>
    <row r="12" spans="1:20" ht="60" customHeight="1" x14ac:dyDescent="0.25">
      <c r="A12" s="79" t="s">
        <v>203</v>
      </c>
      <c r="B12" s="37" t="s">
        <v>202</v>
      </c>
      <c r="C12" s="242" t="s">
        <v>209</v>
      </c>
      <c r="D12" s="243"/>
      <c r="E12" s="244" t="s">
        <v>206</v>
      </c>
      <c r="F12" s="245"/>
      <c r="G12" s="95"/>
      <c r="H12">
        <f>H11</f>
        <v>1</v>
      </c>
      <c r="I12" t="str">
        <f t="shared" si="4"/>
        <v>.</v>
      </c>
      <c r="J12">
        <f t="shared" ref="J12" si="13">J11</f>
        <v>2</v>
      </c>
      <c r="K12" t="str">
        <f t="shared" si="4"/>
        <v>.</v>
      </c>
      <c r="L12" s="11">
        <v>1</v>
      </c>
      <c r="M12" t="str">
        <f t="shared" si="5"/>
        <v/>
      </c>
      <c r="O12" t="str">
        <f t="shared" si="6"/>
        <v/>
      </c>
      <c r="Q12" t="str">
        <f t="shared" si="3"/>
        <v/>
      </c>
      <c r="S12" s="25" t="s">
        <v>77</v>
      </c>
    </row>
    <row r="13" spans="1:20" ht="49.5" customHeight="1" x14ac:dyDescent="0.25">
      <c r="A13" s="60" t="str">
        <f>CONCATENATE(H13,I13,J13,K13,L13,M13,N13,O13,P13,Q13)</f>
        <v>1.2.1</v>
      </c>
      <c r="B13" s="36" t="s">
        <v>127</v>
      </c>
      <c r="C13" s="246" t="str">
        <f>CONCATENATE(Q13,S13,T13)</f>
        <v xml:space="preserve"> Tenký klient</v>
      </c>
      <c r="D13" s="247"/>
      <c r="E13" s="38" t="s">
        <v>7</v>
      </c>
      <c r="F13" s="80"/>
      <c r="G13" s="95"/>
      <c r="H13">
        <f>H12</f>
        <v>1</v>
      </c>
      <c r="I13" t="str">
        <f t="shared" si="4"/>
        <v>.</v>
      </c>
      <c r="J13">
        <f>J12</f>
        <v>2</v>
      </c>
      <c r="K13" t="str">
        <f t="shared" si="4"/>
        <v>.</v>
      </c>
      <c r="L13">
        <f t="shared" ref="L13:L37" si="14">L12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25" t="s">
        <v>77</v>
      </c>
      <c r="T13" s="11" t="s">
        <v>121</v>
      </c>
    </row>
    <row r="14" spans="1:20" ht="29.25" customHeight="1" x14ac:dyDescent="0.25">
      <c r="A14" s="164"/>
      <c r="B14" s="166" t="s">
        <v>205</v>
      </c>
      <c r="C14" s="168" t="s">
        <v>213</v>
      </c>
      <c r="D14" s="169"/>
      <c r="E14" s="172" t="s">
        <v>252</v>
      </c>
      <c r="F14" s="173"/>
      <c r="G14" s="95"/>
      <c r="H14">
        <f t="shared" ref="H14:J14" si="15">H13</f>
        <v>1</v>
      </c>
      <c r="I14" t="str">
        <f t="shared" si="4"/>
        <v>.</v>
      </c>
      <c r="J14">
        <f t="shared" si="15"/>
        <v>2</v>
      </c>
      <c r="K14" t="str">
        <f t="shared" si="4"/>
        <v>.</v>
      </c>
      <c r="L14">
        <f t="shared" si="14"/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25" t="s">
        <v>77</v>
      </c>
    </row>
    <row r="15" spans="1:20" ht="36" customHeight="1" x14ac:dyDescent="0.25">
      <c r="A15" s="165"/>
      <c r="B15" s="167"/>
      <c r="C15" s="170"/>
      <c r="D15" s="171"/>
      <c r="E15" s="174"/>
      <c r="F15" s="175"/>
      <c r="G15" s="95" t="s">
        <v>122</v>
      </c>
      <c r="H15">
        <f>H14</f>
        <v>1</v>
      </c>
      <c r="I15" t="str">
        <f t="shared" si="4"/>
        <v>.</v>
      </c>
      <c r="J15">
        <f>J14</f>
        <v>2</v>
      </c>
      <c r="K15" t="str">
        <f t="shared" si="4"/>
        <v>.</v>
      </c>
      <c r="L15">
        <f t="shared" si="14"/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25" t="s">
        <v>77</v>
      </c>
    </row>
    <row r="16" spans="1:20" ht="27.75" customHeight="1" x14ac:dyDescent="0.25">
      <c r="A16" s="69" t="str">
        <f t="shared" ref="A16:A21" si="16">CONCATENATE(H16,I16,J16,K16,L16,M16,N16,O16,P16,Q16)</f>
        <v>1.2.1.a</v>
      </c>
      <c r="B16" s="34" t="s">
        <v>215</v>
      </c>
      <c r="C16" s="205" t="s">
        <v>5</v>
      </c>
      <c r="D16" s="205"/>
      <c r="E16" s="205"/>
      <c r="F16" s="206"/>
      <c r="G16" s="95"/>
      <c r="H16">
        <f t="shared" ref="H16" si="17">H15</f>
        <v>1</v>
      </c>
      <c r="I16" t="str">
        <f t="shared" si="4"/>
        <v>.</v>
      </c>
      <c r="J16">
        <f t="shared" ref="J16" si="18">J15</f>
        <v>2</v>
      </c>
      <c r="K16" t="str">
        <f t="shared" si="4"/>
        <v>.</v>
      </c>
      <c r="L16">
        <f t="shared" si="14"/>
        <v>1</v>
      </c>
      <c r="M16" t="str">
        <f t="shared" si="5"/>
        <v/>
      </c>
      <c r="O16" t="str">
        <f t="shared" si="6"/>
        <v>.</v>
      </c>
      <c r="P16" t="s">
        <v>129</v>
      </c>
      <c r="Q16" t="str">
        <f t="shared" si="3"/>
        <v/>
      </c>
      <c r="S16" s="25" t="s">
        <v>77</v>
      </c>
    </row>
    <row r="17" spans="1:19" s="1" customFormat="1" ht="24.75" customHeight="1" x14ac:dyDescent="0.25">
      <c r="A17" s="69" t="str">
        <f t="shared" si="16"/>
        <v>1.2.1.b</v>
      </c>
      <c r="B17" s="207" t="str">
        <f>CONCATENATE("Cena Kč bez DPH za jednu položku ¨",T13,"¨ (Jednotková cena zboží - bude použita pro objednávky dílčích plnění")</f>
        <v>Cena Kč bez DPH za jednu položku ¨Tenký klient¨ (Jednotková cena zboží - bude použita pro objednávky dílčích plnění</v>
      </c>
      <c r="C17" s="207"/>
      <c r="D17" s="207"/>
      <c r="E17" s="213"/>
      <c r="F17" s="214"/>
      <c r="G17" s="35"/>
      <c r="H17">
        <f>H15</f>
        <v>1</v>
      </c>
      <c r="I17" t="str">
        <f t="shared" si="4"/>
        <v>.</v>
      </c>
      <c r="J17">
        <f>J15</f>
        <v>2</v>
      </c>
      <c r="K17" t="str">
        <f t="shared" si="4"/>
        <v>.</v>
      </c>
      <c r="L17">
        <f t="shared" si="14"/>
        <v>1</v>
      </c>
      <c r="M17" t="str">
        <f t="shared" si="5"/>
        <v/>
      </c>
      <c r="N17"/>
      <c r="O17" t="str">
        <f t="shared" si="6"/>
        <v>.</v>
      </c>
      <c r="P17" t="s">
        <v>130</v>
      </c>
      <c r="Q17" t="str">
        <f t="shared" si="3"/>
        <v/>
      </c>
      <c r="R17" s="25"/>
      <c r="S17" s="25" t="s">
        <v>77</v>
      </c>
    </row>
    <row r="18" spans="1:19" ht="26.25" customHeight="1" thickBot="1" x14ac:dyDescent="0.3">
      <c r="A18" s="70" t="str">
        <f t="shared" si="16"/>
        <v>1.2.1.c</v>
      </c>
      <c r="B18" s="208" t="str">
        <f>CONCATENATE("Celková cena Kč bez DPH za všechny kusy - ",C16," ks ¨",T13,"¨ (řádek ", A16," krát řádek ",A17,")")</f>
        <v>Celková cena Kč bez DPH za všechny kusy - 5 ks ¨Tenký klient¨ (řádek 1.2.1.a krát řádek 1.2.1.b)</v>
      </c>
      <c r="C18" s="208"/>
      <c r="D18" s="208"/>
      <c r="E18" s="209"/>
      <c r="F18" s="210"/>
      <c r="G18" s="97"/>
      <c r="H18">
        <f t="shared" ref="H18" si="19">H17</f>
        <v>1</v>
      </c>
      <c r="I18" t="str">
        <f t="shared" si="4"/>
        <v>.</v>
      </c>
      <c r="J18">
        <f t="shared" ref="J18" si="20">J17</f>
        <v>2</v>
      </c>
      <c r="K18" t="str">
        <f t="shared" si="4"/>
        <v>.</v>
      </c>
      <c r="L18">
        <f t="shared" si="14"/>
        <v>1</v>
      </c>
      <c r="M18" t="str">
        <f t="shared" si="5"/>
        <v/>
      </c>
      <c r="O18" t="str">
        <f t="shared" si="6"/>
        <v>.</v>
      </c>
      <c r="P18" t="s">
        <v>131</v>
      </c>
      <c r="Q18" t="str">
        <f t="shared" si="3"/>
        <v/>
      </c>
      <c r="S18" s="25" t="s">
        <v>77</v>
      </c>
    </row>
    <row r="19" spans="1:19" ht="18" x14ac:dyDescent="0.25">
      <c r="A19" s="72" t="str">
        <f t="shared" si="16"/>
        <v>1.2.1.d</v>
      </c>
      <c r="B19" s="42" t="s">
        <v>164</v>
      </c>
      <c r="C19" s="43" t="s">
        <v>216</v>
      </c>
      <c r="D19" s="44" t="s">
        <v>0</v>
      </c>
      <c r="E19" s="216"/>
      <c r="F19" s="217"/>
      <c r="G19" s="95"/>
      <c r="H19">
        <f t="shared" ref="H19:H21" si="21">H18</f>
        <v>1</v>
      </c>
      <c r="I19" t="str">
        <f t="shared" ref="I19" si="22">IF(ISBLANK(J19),"",".")</f>
        <v>.</v>
      </c>
      <c r="J19">
        <f t="shared" ref="J19:J21" si="23">J18</f>
        <v>2</v>
      </c>
      <c r="K19" t="str">
        <f t="shared" ref="K19" si="24">IF(ISBLANK(L19),"",".")</f>
        <v>.</v>
      </c>
      <c r="L19">
        <f t="shared" si="14"/>
        <v>1</v>
      </c>
      <c r="M19" t="str">
        <f t="shared" ref="M19:M35" si="25">IF(ISBLANK(N19),"",".")</f>
        <v/>
      </c>
      <c r="O19" t="str">
        <f t="shared" ref="O19:O35" si="26">IF(ISBLANK(P19),"",".")</f>
        <v>.</v>
      </c>
      <c r="P19" t="s">
        <v>128</v>
      </c>
      <c r="Q19" t="str">
        <f t="shared" ref="Q19:Q53" si="27">IF(R19,".","")</f>
        <v/>
      </c>
      <c r="S19" s="25" t="s">
        <v>77</v>
      </c>
    </row>
    <row r="20" spans="1:19" ht="18" x14ac:dyDescent="0.25">
      <c r="A20" s="73" t="str">
        <f t="shared" si="16"/>
        <v>1.2.1.e</v>
      </c>
      <c r="B20" s="40" t="s">
        <v>217</v>
      </c>
      <c r="C20" s="2" t="s">
        <v>214</v>
      </c>
      <c r="D20" s="8" t="s">
        <v>0</v>
      </c>
      <c r="E20" s="211"/>
      <c r="F20" s="212"/>
      <c r="G20" s="95"/>
      <c r="H20">
        <f t="shared" ref="H20:J20" si="28">H19</f>
        <v>1</v>
      </c>
      <c r="I20" t="str">
        <f t="shared" ref="I20:K35" si="29">IF(ISBLANK(J20),"",".")</f>
        <v>.</v>
      </c>
      <c r="J20">
        <f t="shared" si="28"/>
        <v>2</v>
      </c>
      <c r="K20" t="str">
        <f t="shared" si="29"/>
        <v>.</v>
      </c>
      <c r="L20">
        <f t="shared" si="14"/>
        <v>1</v>
      </c>
      <c r="M20" t="str">
        <f t="shared" si="25"/>
        <v/>
      </c>
      <c r="O20" t="str">
        <f t="shared" si="26"/>
        <v>.</v>
      </c>
      <c r="P20" t="s">
        <v>132</v>
      </c>
      <c r="Q20" t="str">
        <f t="shared" si="27"/>
        <v/>
      </c>
      <c r="S20" s="25" t="s">
        <v>77</v>
      </c>
    </row>
    <row r="21" spans="1:19" ht="18" x14ac:dyDescent="0.25">
      <c r="A21" s="73" t="str">
        <f t="shared" si="16"/>
        <v>1.2.1.f</v>
      </c>
      <c r="B21" s="40" t="s">
        <v>10</v>
      </c>
      <c r="C21" s="2" t="s">
        <v>11</v>
      </c>
      <c r="D21" s="8" t="s">
        <v>6</v>
      </c>
      <c r="E21" s="211"/>
      <c r="F21" s="212"/>
      <c r="G21" s="95"/>
      <c r="H21">
        <f t="shared" si="21"/>
        <v>1</v>
      </c>
      <c r="I21" t="str">
        <f t="shared" si="29"/>
        <v>.</v>
      </c>
      <c r="J21">
        <f t="shared" si="23"/>
        <v>2</v>
      </c>
      <c r="K21" t="str">
        <f t="shared" si="29"/>
        <v>.</v>
      </c>
      <c r="L21">
        <f t="shared" si="14"/>
        <v>1</v>
      </c>
      <c r="M21" t="str">
        <f t="shared" si="25"/>
        <v/>
      </c>
      <c r="O21" t="str">
        <f t="shared" si="26"/>
        <v>.</v>
      </c>
      <c r="P21" t="s">
        <v>133</v>
      </c>
      <c r="Q21" t="str">
        <f t="shared" si="27"/>
        <v/>
      </c>
      <c r="S21" s="25" t="s">
        <v>77</v>
      </c>
    </row>
    <row r="22" spans="1:19" ht="18" x14ac:dyDescent="0.25">
      <c r="A22" s="81" t="str">
        <f t="shared" ref="A22:A35" si="30">CONCATENATE(H22,I22,J22,K22,L22,M22,N22,O22,P22,Q22)</f>
        <v>1.2.1.g</v>
      </c>
      <c r="B22" s="39" t="s">
        <v>12</v>
      </c>
      <c r="C22" s="2" t="s">
        <v>13</v>
      </c>
      <c r="D22" s="8" t="s">
        <v>6</v>
      </c>
      <c r="E22" s="211"/>
      <c r="F22" s="212"/>
      <c r="G22" s="95"/>
      <c r="H22">
        <f t="shared" ref="H22:J33" si="31">H21</f>
        <v>1</v>
      </c>
      <c r="I22" t="str">
        <f t="shared" si="29"/>
        <v>.</v>
      </c>
      <c r="J22">
        <f t="shared" si="31"/>
        <v>2</v>
      </c>
      <c r="K22" t="str">
        <f t="shared" si="29"/>
        <v>.</v>
      </c>
      <c r="L22">
        <f t="shared" si="14"/>
        <v>1</v>
      </c>
      <c r="M22" t="str">
        <f t="shared" si="25"/>
        <v/>
      </c>
      <c r="O22" t="str">
        <f t="shared" si="26"/>
        <v>.</v>
      </c>
      <c r="P22" t="s">
        <v>134</v>
      </c>
      <c r="Q22" t="str">
        <f t="shared" si="27"/>
        <v/>
      </c>
      <c r="S22" s="25" t="s">
        <v>77</v>
      </c>
    </row>
    <row r="23" spans="1:19" ht="18" x14ac:dyDescent="0.25">
      <c r="A23" s="81" t="str">
        <f t="shared" si="30"/>
        <v>1.2.1.h</v>
      </c>
      <c r="B23" s="39" t="s">
        <v>14</v>
      </c>
      <c r="C23" s="2" t="s">
        <v>15</v>
      </c>
      <c r="D23" s="8" t="s">
        <v>6</v>
      </c>
      <c r="E23" s="211"/>
      <c r="F23" s="212"/>
      <c r="G23" s="95"/>
      <c r="H23">
        <f t="shared" si="31"/>
        <v>1</v>
      </c>
      <c r="I23" t="str">
        <f t="shared" si="29"/>
        <v>.</v>
      </c>
      <c r="J23">
        <f t="shared" si="31"/>
        <v>2</v>
      </c>
      <c r="K23" t="str">
        <f t="shared" si="29"/>
        <v>.</v>
      </c>
      <c r="L23">
        <f t="shared" si="14"/>
        <v>1</v>
      </c>
      <c r="M23" t="str">
        <f t="shared" si="25"/>
        <v/>
      </c>
      <c r="O23" t="str">
        <f t="shared" si="26"/>
        <v>.</v>
      </c>
      <c r="P23" t="s">
        <v>135</v>
      </c>
      <c r="Q23" t="str">
        <f t="shared" si="27"/>
        <v/>
      </c>
      <c r="S23" s="25" t="s">
        <v>77</v>
      </c>
    </row>
    <row r="24" spans="1:19" ht="18" x14ac:dyDescent="0.25">
      <c r="A24" s="81" t="str">
        <f t="shared" si="30"/>
        <v>1.2.1.i</v>
      </c>
      <c r="B24" s="39" t="s">
        <v>16</v>
      </c>
      <c r="C24" s="2" t="s">
        <v>17</v>
      </c>
      <c r="D24" s="8" t="s">
        <v>6</v>
      </c>
      <c r="E24" s="211"/>
      <c r="F24" s="212"/>
      <c r="G24" s="95"/>
      <c r="H24">
        <f t="shared" si="31"/>
        <v>1</v>
      </c>
      <c r="I24" t="str">
        <f t="shared" si="29"/>
        <v>.</v>
      </c>
      <c r="J24">
        <f t="shared" si="31"/>
        <v>2</v>
      </c>
      <c r="K24" t="str">
        <f t="shared" si="29"/>
        <v>.</v>
      </c>
      <c r="L24">
        <f t="shared" si="14"/>
        <v>1</v>
      </c>
      <c r="M24" t="str">
        <f t="shared" si="25"/>
        <v/>
      </c>
      <c r="O24" t="str">
        <f t="shared" si="26"/>
        <v>.</v>
      </c>
      <c r="P24" t="s">
        <v>136</v>
      </c>
      <c r="Q24" t="str">
        <f t="shared" si="27"/>
        <v/>
      </c>
      <c r="S24" s="25" t="s">
        <v>77</v>
      </c>
    </row>
    <row r="25" spans="1:19" ht="18" x14ac:dyDescent="0.25">
      <c r="A25" s="81" t="str">
        <f t="shared" si="30"/>
        <v>1.2.1.j</v>
      </c>
      <c r="B25" s="39" t="s">
        <v>18</v>
      </c>
      <c r="C25" s="2" t="s">
        <v>19</v>
      </c>
      <c r="D25" s="8" t="s">
        <v>3</v>
      </c>
      <c r="E25" s="211"/>
      <c r="F25" s="212"/>
      <c r="G25" s="95"/>
      <c r="H25">
        <f t="shared" si="31"/>
        <v>1</v>
      </c>
      <c r="I25" t="str">
        <f t="shared" si="29"/>
        <v>.</v>
      </c>
      <c r="J25">
        <f t="shared" si="31"/>
        <v>2</v>
      </c>
      <c r="K25" t="str">
        <f t="shared" si="29"/>
        <v>.</v>
      </c>
      <c r="L25">
        <f t="shared" si="14"/>
        <v>1</v>
      </c>
      <c r="M25" t="str">
        <f t="shared" si="25"/>
        <v/>
      </c>
      <c r="O25" t="str">
        <f t="shared" si="26"/>
        <v>.</v>
      </c>
      <c r="P25" t="s">
        <v>137</v>
      </c>
      <c r="Q25" t="str">
        <f t="shared" si="27"/>
        <v/>
      </c>
      <c r="S25" s="25" t="s">
        <v>77</v>
      </c>
    </row>
    <row r="26" spans="1:19" ht="18" x14ac:dyDescent="0.25">
      <c r="A26" s="81" t="str">
        <f t="shared" si="30"/>
        <v>1.2.1.k</v>
      </c>
      <c r="B26" s="39" t="s">
        <v>20</v>
      </c>
      <c r="C26" s="2" t="s">
        <v>19</v>
      </c>
      <c r="D26" s="8" t="s">
        <v>3</v>
      </c>
      <c r="E26" s="211"/>
      <c r="F26" s="212"/>
      <c r="G26" s="95"/>
      <c r="H26">
        <f t="shared" si="31"/>
        <v>1</v>
      </c>
      <c r="I26" t="str">
        <f t="shared" si="29"/>
        <v>.</v>
      </c>
      <c r="J26">
        <f t="shared" si="31"/>
        <v>2</v>
      </c>
      <c r="K26" t="str">
        <f t="shared" si="29"/>
        <v>.</v>
      </c>
      <c r="L26">
        <f t="shared" si="14"/>
        <v>1</v>
      </c>
      <c r="M26" t="str">
        <f t="shared" si="25"/>
        <v/>
      </c>
      <c r="O26" t="str">
        <f t="shared" si="26"/>
        <v>.</v>
      </c>
      <c r="P26" t="s">
        <v>138</v>
      </c>
      <c r="Q26" t="str">
        <f t="shared" si="27"/>
        <v/>
      </c>
      <c r="S26" s="25" t="s">
        <v>77</v>
      </c>
    </row>
    <row r="27" spans="1:19" ht="45" x14ac:dyDescent="0.25">
      <c r="A27" s="81" t="str">
        <f t="shared" si="30"/>
        <v>1.2.1.l</v>
      </c>
      <c r="B27" s="39" t="s">
        <v>21</v>
      </c>
      <c r="C27" s="2" t="s">
        <v>262</v>
      </c>
      <c r="D27" s="8" t="s">
        <v>6</v>
      </c>
      <c r="E27" s="211"/>
      <c r="F27" s="212"/>
      <c r="G27" s="95"/>
      <c r="H27">
        <f t="shared" si="31"/>
        <v>1</v>
      </c>
      <c r="I27" t="str">
        <f t="shared" si="29"/>
        <v>.</v>
      </c>
      <c r="J27">
        <f t="shared" si="31"/>
        <v>2</v>
      </c>
      <c r="K27" t="str">
        <f t="shared" si="29"/>
        <v>.</v>
      </c>
      <c r="L27">
        <f t="shared" si="14"/>
        <v>1</v>
      </c>
      <c r="M27" t="str">
        <f t="shared" si="25"/>
        <v/>
      </c>
      <c r="O27" t="str">
        <f t="shared" si="26"/>
        <v>.</v>
      </c>
      <c r="P27" t="s">
        <v>139</v>
      </c>
      <c r="Q27" t="str">
        <f t="shared" si="27"/>
        <v/>
      </c>
      <c r="S27" s="25" t="s">
        <v>77</v>
      </c>
    </row>
    <row r="28" spans="1:19" ht="30" x14ac:dyDescent="0.25">
      <c r="A28" s="81" t="str">
        <f t="shared" si="30"/>
        <v>1.2.1.m</v>
      </c>
      <c r="B28" s="39" t="s">
        <v>22</v>
      </c>
      <c r="C28" s="2" t="s">
        <v>263</v>
      </c>
      <c r="D28" s="8" t="s">
        <v>6</v>
      </c>
      <c r="E28" s="211"/>
      <c r="F28" s="212"/>
      <c r="G28" s="95"/>
      <c r="H28">
        <f t="shared" si="31"/>
        <v>1</v>
      </c>
      <c r="I28" t="str">
        <f t="shared" si="29"/>
        <v>.</v>
      </c>
      <c r="J28">
        <f t="shared" si="31"/>
        <v>2</v>
      </c>
      <c r="K28" t="str">
        <f t="shared" si="29"/>
        <v>.</v>
      </c>
      <c r="L28">
        <f t="shared" si="14"/>
        <v>1</v>
      </c>
      <c r="M28" t="str">
        <f t="shared" si="25"/>
        <v/>
      </c>
      <c r="O28" t="str">
        <f t="shared" si="26"/>
        <v>.</v>
      </c>
      <c r="P28" t="s">
        <v>140</v>
      </c>
      <c r="Q28" t="str">
        <f t="shared" si="27"/>
        <v/>
      </c>
      <c r="S28" s="25" t="s">
        <v>77</v>
      </c>
    </row>
    <row r="29" spans="1:19" ht="18" x14ac:dyDescent="0.25">
      <c r="A29" s="81" t="str">
        <f t="shared" si="30"/>
        <v>1.2.1.n</v>
      </c>
      <c r="B29" s="39" t="s">
        <v>23</v>
      </c>
      <c r="C29" s="2" t="s">
        <v>24</v>
      </c>
      <c r="D29" s="8" t="s">
        <v>6</v>
      </c>
      <c r="E29" s="211"/>
      <c r="F29" s="212"/>
      <c r="G29" s="95"/>
      <c r="H29">
        <f t="shared" si="31"/>
        <v>1</v>
      </c>
      <c r="I29" t="str">
        <f t="shared" si="29"/>
        <v>.</v>
      </c>
      <c r="J29">
        <f t="shared" si="31"/>
        <v>2</v>
      </c>
      <c r="K29" t="str">
        <f t="shared" si="29"/>
        <v>.</v>
      </c>
      <c r="L29">
        <f t="shared" si="14"/>
        <v>1</v>
      </c>
      <c r="M29" t="str">
        <f t="shared" si="25"/>
        <v/>
      </c>
      <c r="O29" t="str">
        <f t="shared" si="26"/>
        <v>.</v>
      </c>
      <c r="P29" t="s">
        <v>141</v>
      </c>
      <c r="Q29" t="str">
        <f t="shared" si="27"/>
        <v/>
      </c>
      <c r="S29" s="25" t="s">
        <v>77</v>
      </c>
    </row>
    <row r="30" spans="1:19" ht="18" x14ac:dyDescent="0.25">
      <c r="A30" s="81" t="str">
        <f t="shared" si="30"/>
        <v>1.2.1.o</v>
      </c>
      <c r="B30" s="39" t="s">
        <v>25</v>
      </c>
      <c r="C30" s="2" t="s">
        <v>26</v>
      </c>
      <c r="D30" s="8" t="s">
        <v>6</v>
      </c>
      <c r="E30" s="211"/>
      <c r="F30" s="212"/>
      <c r="G30" s="95"/>
      <c r="H30">
        <f t="shared" si="31"/>
        <v>1</v>
      </c>
      <c r="I30" t="str">
        <f t="shared" si="29"/>
        <v>.</v>
      </c>
      <c r="J30">
        <f t="shared" si="31"/>
        <v>2</v>
      </c>
      <c r="K30" t="str">
        <f t="shared" si="29"/>
        <v>.</v>
      </c>
      <c r="L30">
        <f t="shared" si="14"/>
        <v>1</v>
      </c>
      <c r="M30" t="str">
        <f t="shared" si="25"/>
        <v/>
      </c>
      <c r="O30" t="str">
        <f t="shared" si="26"/>
        <v>.</v>
      </c>
      <c r="P30" t="s">
        <v>142</v>
      </c>
      <c r="Q30" t="str">
        <f t="shared" si="27"/>
        <v/>
      </c>
      <c r="S30" s="25" t="s">
        <v>77</v>
      </c>
    </row>
    <row r="31" spans="1:19" ht="45" x14ac:dyDescent="0.25">
      <c r="A31" s="81" t="str">
        <f t="shared" si="30"/>
        <v>1.2.1.p</v>
      </c>
      <c r="B31" s="39" t="s">
        <v>27</v>
      </c>
      <c r="C31" s="2" t="s">
        <v>28</v>
      </c>
      <c r="D31" s="8" t="s">
        <v>6</v>
      </c>
      <c r="E31" s="211"/>
      <c r="F31" s="212"/>
      <c r="G31" s="95"/>
      <c r="H31">
        <f t="shared" si="31"/>
        <v>1</v>
      </c>
      <c r="I31" t="str">
        <f t="shared" si="29"/>
        <v>.</v>
      </c>
      <c r="J31">
        <f t="shared" si="31"/>
        <v>2</v>
      </c>
      <c r="K31" t="str">
        <f t="shared" si="29"/>
        <v>.</v>
      </c>
      <c r="L31">
        <f t="shared" si="14"/>
        <v>1</v>
      </c>
      <c r="M31" t="str">
        <f t="shared" si="25"/>
        <v/>
      </c>
      <c r="O31" t="str">
        <f t="shared" si="26"/>
        <v>.</v>
      </c>
      <c r="P31" t="s">
        <v>144</v>
      </c>
      <c r="Q31" t="str">
        <f t="shared" si="27"/>
        <v/>
      </c>
      <c r="S31" s="25" t="s">
        <v>77</v>
      </c>
    </row>
    <row r="32" spans="1:19" ht="18" x14ac:dyDescent="0.25">
      <c r="A32" s="81" t="str">
        <f t="shared" si="30"/>
        <v>1.2.1.q</v>
      </c>
      <c r="B32" s="39" t="s">
        <v>143</v>
      </c>
      <c r="C32" s="2" t="s">
        <v>29</v>
      </c>
      <c r="D32" s="8" t="s">
        <v>6</v>
      </c>
      <c r="E32" s="211"/>
      <c r="F32" s="212"/>
      <c r="G32" s="95"/>
      <c r="H32">
        <f t="shared" si="31"/>
        <v>1</v>
      </c>
      <c r="I32" t="str">
        <f t="shared" si="29"/>
        <v>.</v>
      </c>
      <c r="J32">
        <f t="shared" si="31"/>
        <v>2</v>
      </c>
      <c r="K32" t="str">
        <f t="shared" si="29"/>
        <v>.</v>
      </c>
      <c r="L32">
        <f t="shared" si="14"/>
        <v>1</v>
      </c>
      <c r="M32" t="str">
        <f t="shared" si="25"/>
        <v/>
      </c>
      <c r="O32" t="str">
        <f t="shared" si="26"/>
        <v>.</v>
      </c>
      <c r="P32" t="s">
        <v>145</v>
      </c>
      <c r="Q32" t="str">
        <f t="shared" si="27"/>
        <v/>
      </c>
      <c r="S32" s="25" t="s">
        <v>77</v>
      </c>
    </row>
    <row r="33" spans="1:20" ht="18" x14ac:dyDescent="0.25">
      <c r="A33" s="81" t="str">
        <f t="shared" si="30"/>
        <v>1.2.1.r</v>
      </c>
      <c r="B33" s="39" t="s">
        <v>30</v>
      </c>
      <c r="C33" s="2" t="s">
        <v>31</v>
      </c>
      <c r="D33" s="8" t="s">
        <v>6</v>
      </c>
      <c r="E33" s="211"/>
      <c r="F33" s="212"/>
      <c r="G33" s="95"/>
      <c r="H33">
        <f t="shared" si="31"/>
        <v>1</v>
      </c>
      <c r="I33" t="str">
        <f t="shared" si="29"/>
        <v>.</v>
      </c>
      <c r="J33">
        <f t="shared" si="31"/>
        <v>2</v>
      </c>
      <c r="K33" t="str">
        <f t="shared" si="29"/>
        <v>.</v>
      </c>
      <c r="L33">
        <f t="shared" si="14"/>
        <v>1</v>
      </c>
      <c r="M33" t="str">
        <f t="shared" si="25"/>
        <v/>
      </c>
      <c r="O33" t="str">
        <f t="shared" si="26"/>
        <v>.</v>
      </c>
      <c r="P33" t="s">
        <v>146</v>
      </c>
      <c r="Q33" t="str">
        <f t="shared" si="27"/>
        <v/>
      </c>
      <c r="S33" s="25" t="s">
        <v>77</v>
      </c>
    </row>
    <row r="34" spans="1:20" ht="30" x14ac:dyDescent="0.25">
      <c r="A34" s="73" t="str">
        <f t="shared" si="30"/>
        <v>1.2.1.s</v>
      </c>
      <c r="B34" s="40" t="s">
        <v>32</v>
      </c>
      <c r="C34" s="2" t="s">
        <v>33</v>
      </c>
      <c r="D34" s="8" t="s">
        <v>6</v>
      </c>
      <c r="E34" s="211"/>
      <c r="F34" s="212"/>
      <c r="G34" s="95"/>
      <c r="H34">
        <f t="shared" ref="H34:J35" si="32">H33</f>
        <v>1</v>
      </c>
      <c r="I34" t="str">
        <f t="shared" si="29"/>
        <v>.</v>
      </c>
      <c r="J34">
        <f t="shared" si="32"/>
        <v>2</v>
      </c>
      <c r="K34" t="str">
        <f t="shared" si="29"/>
        <v>.</v>
      </c>
      <c r="L34">
        <f t="shared" si="14"/>
        <v>1</v>
      </c>
      <c r="M34" t="str">
        <f t="shared" si="25"/>
        <v/>
      </c>
      <c r="O34" t="str">
        <f t="shared" si="26"/>
        <v>.</v>
      </c>
      <c r="P34" t="s">
        <v>147</v>
      </c>
      <c r="Q34" t="str">
        <f t="shared" si="27"/>
        <v/>
      </c>
      <c r="S34" s="25" t="s">
        <v>77</v>
      </c>
    </row>
    <row r="35" spans="1:20" ht="27.75" x14ac:dyDescent="0.25">
      <c r="A35" s="81" t="str">
        <f t="shared" si="30"/>
        <v>1.2.1.t</v>
      </c>
      <c r="B35" s="39" t="s">
        <v>34</v>
      </c>
      <c r="C35" s="2" t="s">
        <v>269</v>
      </c>
      <c r="D35" s="8" t="s">
        <v>6</v>
      </c>
      <c r="E35" s="211"/>
      <c r="F35" s="212"/>
      <c r="G35" s="95"/>
      <c r="H35">
        <f t="shared" si="32"/>
        <v>1</v>
      </c>
      <c r="I35" t="str">
        <f t="shared" si="29"/>
        <v>.</v>
      </c>
      <c r="J35">
        <f t="shared" si="32"/>
        <v>2</v>
      </c>
      <c r="K35" t="str">
        <f t="shared" si="29"/>
        <v>.</v>
      </c>
      <c r="L35">
        <f t="shared" si="14"/>
        <v>1</v>
      </c>
      <c r="M35" t="str">
        <f t="shared" si="25"/>
        <v/>
      </c>
      <c r="O35" t="str">
        <f t="shared" si="26"/>
        <v>.</v>
      </c>
      <c r="P35" t="s">
        <v>148</v>
      </c>
      <c r="Q35" t="str">
        <f t="shared" si="27"/>
        <v/>
      </c>
      <c r="S35" s="25" t="s">
        <v>77</v>
      </c>
    </row>
    <row r="36" spans="1:20" ht="18" x14ac:dyDescent="0.25">
      <c r="A36" s="73" t="str">
        <f>CONCATENATE(H36,I36,J36,K36,L36,M36,N36,O36,P36,Q36)</f>
        <v>1.2.1.u</v>
      </c>
      <c r="B36" s="41" t="s">
        <v>2</v>
      </c>
      <c r="C36" s="4" t="s">
        <v>78</v>
      </c>
      <c r="D36" s="8" t="s">
        <v>3</v>
      </c>
      <c r="E36" s="211"/>
      <c r="F36" s="212"/>
      <c r="G36" s="95"/>
      <c r="H36">
        <f t="shared" ref="H36" si="33">H35</f>
        <v>1</v>
      </c>
      <c r="I36" t="str">
        <f t="shared" ref="I36:K50" si="34">IF(ISBLANK(J36),"",".")</f>
        <v>.</v>
      </c>
      <c r="J36">
        <f t="shared" ref="J36" si="35">J35</f>
        <v>2</v>
      </c>
      <c r="K36" t="str">
        <f t="shared" ref="K36:K39" si="36">IF(ISBLANK(L36),"",".")</f>
        <v>.</v>
      </c>
      <c r="L36">
        <f t="shared" si="14"/>
        <v>1</v>
      </c>
      <c r="M36" t="str">
        <f t="shared" ref="M36:M50" si="37">IF(ISBLANK(N36),"",".")</f>
        <v/>
      </c>
      <c r="O36" t="str">
        <f t="shared" ref="O36:O50" si="38">IF(ISBLANK(P36),"",".")</f>
        <v>.</v>
      </c>
      <c r="P36" t="s">
        <v>149</v>
      </c>
      <c r="Q36" t="str">
        <f t="shared" si="27"/>
        <v/>
      </c>
      <c r="S36" s="25" t="s">
        <v>77</v>
      </c>
    </row>
    <row r="37" spans="1:20" ht="18.75" thickBot="1" x14ac:dyDescent="0.3">
      <c r="A37" s="62" t="str">
        <f>CONCATENATE(H37,I37,J37,K37,L37,M37,N37,O37,P37,Q37)</f>
        <v>1.2.1.v</v>
      </c>
      <c r="B37" s="45" t="s">
        <v>4</v>
      </c>
      <c r="C37" s="5" t="s">
        <v>5</v>
      </c>
      <c r="D37" s="10" t="s">
        <v>6</v>
      </c>
      <c r="E37" s="227"/>
      <c r="F37" s="228"/>
      <c r="G37" s="95"/>
      <c r="H37">
        <f t="shared" ref="H37:J41" si="39">H36</f>
        <v>1</v>
      </c>
      <c r="I37" t="str">
        <f t="shared" si="34"/>
        <v>.</v>
      </c>
      <c r="J37">
        <f t="shared" ref="J37" si="40">J36</f>
        <v>2</v>
      </c>
      <c r="K37" t="str">
        <f t="shared" si="36"/>
        <v>.</v>
      </c>
      <c r="L37">
        <f t="shared" si="14"/>
        <v>1</v>
      </c>
      <c r="M37" t="str">
        <f t="shared" si="37"/>
        <v/>
      </c>
      <c r="O37" t="str">
        <f t="shared" si="38"/>
        <v>.</v>
      </c>
      <c r="P37" t="s">
        <v>150</v>
      </c>
      <c r="Q37" t="str">
        <f t="shared" si="27"/>
        <v/>
      </c>
      <c r="S37" s="25" t="s">
        <v>77</v>
      </c>
    </row>
    <row r="38" spans="1:20" ht="9.9499999999999993" customHeight="1" x14ac:dyDescent="0.25">
      <c r="A38" s="63"/>
      <c r="B38" s="15"/>
      <c r="C38" s="15"/>
      <c r="D38" s="64"/>
      <c r="E38" s="65"/>
      <c r="F38" s="66"/>
      <c r="G38" s="95"/>
      <c r="H38">
        <f>H36</f>
        <v>1</v>
      </c>
      <c r="I38" t="str">
        <f t="shared" ref="I38" si="41">IF(ISBLANK(J38),"",".")</f>
        <v>.</v>
      </c>
      <c r="J38">
        <f>J36</f>
        <v>2</v>
      </c>
      <c r="K38" t="str">
        <f t="shared" ref="K38" si="42">IF(ISBLANK(L38),"",".")</f>
        <v>.</v>
      </c>
      <c r="L38">
        <f>L36</f>
        <v>1</v>
      </c>
      <c r="M38" t="str">
        <f t="shared" ref="M38" si="43">IF(ISBLANK(N38),"",".")</f>
        <v/>
      </c>
      <c r="O38" t="str">
        <f t="shared" ref="O38" si="44">IF(ISBLANK(P38),"",".")</f>
        <v/>
      </c>
      <c r="Q38" t="str">
        <f t="shared" si="27"/>
        <v/>
      </c>
      <c r="S38" s="25" t="s">
        <v>77</v>
      </c>
    </row>
    <row r="39" spans="1:20" ht="9.9499999999999993" customHeight="1" thickBot="1" x14ac:dyDescent="0.3">
      <c r="A39" s="63"/>
      <c r="B39" s="15"/>
      <c r="C39" s="15"/>
      <c r="D39" s="64"/>
      <c r="E39" s="65"/>
      <c r="F39" s="66"/>
      <c r="G39" s="95"/>
      <c r="H39">
        <f>H37</f>
        <v>1</v>
      </c>
      <c r="I39" t="str">
        <f t="shared" si="34"/>
        <v>.</v>
      </c>
      <c r="J39">
        <f>J37</f>
        <v>2</v>
      </c>
      <c r="K39" t="str">
        <f t="shared" si="36"/>
        <v>.</v>
      </c>
      <c r="L39">
        <f>L37</f>
        <v>1</v>
      </c>
      <c r="M39" t="str">
        <f t="shared" si="37"/>
        <v/>
      </c>
      <c r="O39" t="str">
        <f t="shared" si="38"/>
        <v/>
      </c>
      <c r="Q39" t="str">
        <f t="shared" si="27"/>
        <v/>
      </c>
      <c r="S39" s="25" t="s">
        <v>77</v>
      </c>
    </row>
    <row r="40" spans="1:20" ht="49.5" customHeight="1" x14ac:dyDescent="0.25">
      <c r="A40" s="67" t="str">
        <f>CONCATENATE(H40,I40,J40,K40,L40,M40,N40,O40,P40,Q40)</f>
        <v>1.2.2</v>
      </c>
      <c r="B40" s="52" t="s">
        <v>127</v>
      </c>
      <c r="C40" s="258" t="s">
        <v>264</v>
      </c>
      <c r="D40" s="218"/>
      <c r="E40" s="53" t="s">
        <v>7</v>
      </c>
      <c r="F40" s="68"/>
      <c r="G40" s="95"/>
      <c r="H40">
        <f>H4</f>
        <v>1</v>
      </c>
      <c r="I40" t="str">
        <f t="shared" si="34"/>
        <v>.</v>
      </c>
      <c r="J40">
        <f t="shared" si="39"/>
        <v>2</v>
      </c>
      <c r="K40" t="str">
        <f t="shared" si="34"/>
        <v>.</v>
      </c>
      <c r="L40" s="11">
        <f>L39+1</f>
        <v>2</v>
      </c>
      <c r="M40" t="str">
        <f t="shared" si="37"/>
        <v/>
      </c>
      <c r="O40" t="str">
        <f t="shared" si="38"/>
        <v/>
      </c>
      <c r="Q40" t="str">
        <f t="shared" si="27"/>
        <v/>
      </c>
      <c r="S40" s="25" t="s">
        <v>77</v>
      </c>
      <c r="T40" s="11" t="s">
        <v>245</v>
      </c>
    </row>
    <row r="41" spans="1:20" ht="26.25" customHeight="1" x14ac:dyDescent="0.25">
      <c r="A41" s="231"/>
      <c r="B41" s="232" t="s">
        <v>205</v>
      </c>
      <c r="C41" s="233" t="s">
        <v>223</v>
      </c>
      <c r="D41" s="233"/>
      <c r="E41" s="172" t="s">
        <v>252</v>
      </c>
      <c r="F41" s="173"/>
      <c r="G41" s="95"/>
      <c r="H41">
        <f t="shared" ref="H41" si="45">H40</f>
        <v>1</v>
      </c>
      <c r="I41" t="str">
        <f t="shared" si="34"/>
        <v>.</v>
      </c>
      <c r="J41">
        <f t="shared" si="39"/>
        <v>2</v>
      </c>
      <c r="K41" t="str">
        <f t="shared" si="34"/>
        <v>.</v>
      </c>
      <c r="L41">
        <f t="shared" ref="L41:L49" si="46">L40</f>
        <v>2</v>
      </c>
      <c r="M41" t="str">
        <f t="shared" si="37"/>
        <v/>
      </c>
      <c r="O41" t="str">
        <f t="shared" si="38"/>
        <v/>
      </c>
      <c r="Q41" t="str">
        <f t="shared" si="27"/>
        <v/>
      </c>
      <c r="S41" s="25" t="s">
        <v>77</v>
      </c>
    </row>
    <row r="42" spans="1:20" ht="36" customHeight="1" x14ac:dyDescent="0.25">
      <c r="A42" s="231"/>
      <c r="B42" s="232"/>
      <c r="C42" s="233"/>
      <c r="D42" s="233"/>
      <c r="E42" s="234"/>
      <c r="F42" s="235"/>
      <c r="G42" s="95" t="s">
        <v>248</v>
      </c>
      <c r="H42">
        <f>H41</f>
        <v>1</v>
      </c>
      <c r="I42" t="str">
        <f t="shared" si="34"/>
        <v>.</v>
      </c>
      <c r="J42">
        <f>J41</f>
        <v>2</v>
      </c>
      <c r="K42" t="str">
        <f t="shared" si="34"/>
        <v>.</v>
      </c>
      <c r="L42">
        <f t="shared" si="46"/>
        <v>2</v>
      </c>
      <c r="M42" t="str">
        <f t="shared" si="37"/>
        <v/>
      </c>
      <c r="O42" t="str">
        <f t="shared" si="38"/>
        <v/>
      </c>
      <c r="Q42" t="str">
        <f t="shared" si="27"/>
        <v/>
      </c>
      <c r="S42" s="25" t="s">
        <v>77</v>
      </c>
    </row>
    <row r="43" spans="1:20" ht="27.75" customHeight="1" x14ac:dyDescent="0.25">
      <c r="A43" s="69" t="str">
        <f t="shared" ref="A43:A49" si="47">CONCATENATE(H43,I43,J43,K43,L43,M43,N43,O43,P43,Q43)</f>
        <v>1.2.2.a</v>
      </c>
      <c r="B43" s="34" t="s">
        <v>215</v>
      </c>
      <c r="C43" s="205" t="s">
        <v>5</v>
      </c>
      <c r="D43" s="205"/>
      <c r="E43" s="205"/>
      <c r="F43" s="206"/>
      <c r="G43" s="35"/>
      <c r="H43">
        <f t="shared" ref="H43" si="48">H42</f>
        <v>1</v>
      </c>
      <c r="I43" t="str">
        <f t="shared" si="34"/>
        <v>.</v>
      </c>
      <c r="J43">
        <f t="shared" ref="J43" si="49">J42</f>
        <v>2</v>
      </c>
      <c r="K43" t="str">
        <f t="shared" si="34"/>
        <v>.</v>
      </c>
      <c r="L43">
        <f t="shared" si="46"/>
        <v>2</v>
      </c>
      <c r="M43" t="str">
        <f t="shared" si="37"/>
        <v/>
      </c>
      <c r="O43" t="str">
        <f t="shared" si="38"/>
        <v>.</v>
      </c>
      <c r="P43" t="s">
        <v>129</v>
      </c>
      <c r="Q43" t="str">
        <f t="shared" si="27"/>
        <v/>
      </c>
      <c r="S43" s="25" t="s">
        <v>77</v>
      </c>
    </row>
    <row r="44" spans="1:20" s="1" customFormat="1" ht="24.75" customHeight="1" x14ac:dyDescent="0.25">
      <c r="A44" s="69" t="str">
        <f t="shared" si="47"/>
        <v>1.2.2.b</v>
      </c>
      <c r="B44" s="207" t="str">
        <f>CONCATENATE("Cena Kč bez DPH za jednu položku ¨",T40,"¨ (Jednotková cena zboží - bude použita pro objednávky dílčích plnění")</f>
        <v>Cena Kč bez DPH za jednu položku ¨SW licence pro streamovaný OS¨ (Jednotková cena zboží - bude použita pro objednávky dílčích plnění</v>
      </c>
      <c r="C44" s="207"/>
      <c r="D44" s="207"/>
      <c r="E44" s="213"/>
      <c r="F44" s="214"/>
      <c r="G44" s="95"/>
      <c r="H44">
        <f>H42</f>
        <v>1</v>
      </c>
      <c r="I44" t="str">
        <f t="shared" si="34"/>
        <v>.</v>
      </c>
      <c r="J44">
        <f>J42</f>
        <v>2</v>
      </c>
      <c r="K44" t="str">
        <f t="shared" si="34"/>
        <v>.</v>
      </c>
      <c r="L44">
        <f t="shared" si="46"/>
        <v>2</v>
      </c>
      <c r="M44" t="str">
        <f t="shared" si="37"/>
        <v/>
      </c>
      <c r="N44"/>
      <c r="O44" t="str">
        <f t="shared" si="38"/>
        <v>.</v>
      </c>
      <c r="P44" t="s">
        <v>130</v>
      </c>
      <c r="Q44" t="str">
        <f t="shared" si="27"/>
        <v/>
      </c>
      <c r="R44" s="25"/>
      <c r="S44" s="25" t="s">
        <v>77</v>
      </c>
    </row>
    <row r="45" spans="1:20" ht="26.25" customHeight="1" thickBot="1" x14ac:dyDescent="0.3">
      <c r="A45" s="70" t="str">
        <f t="shared" si="47"/>
        <v>1.2.2.c</v>
      </c>
      <c r="B45" s="208" t="str">
        <f>CONCATENATE("Celková cena Kč bez DPH za všechny kusy - ",C43," ks ¨",T40,"¨ (řádek ", A43," krát řádek ",A44,")")</f>
        <v>Celková cena Kč bez DPH za všechny kusy - 5 ks ¨SW licence pro streamovaný OS¨ (řádek 1.2.2.a krát řádek 1.2.2.b)</v>
      </c>
      <c r="C45" s="208"/>
      <c r="D45" s="208"/>
      <c r="E45" s="209"/>
      <c r="F45" s="210"/>
      <c r="G45" s="35"/>
      <c r="H45">
        <f t="shared" ref="H45:J49" si="50">H44</f>
        <v>1</v>
      </c>
      <c r="I45" t="str">
        <f t="shared" si="34"/>
        <v>.</v>
      </c>
      <c r="J45">
        <f t="shared" ref="J45:J46" si="51">J44</f>
        <v>2</v>
      </c>
      <c r="K45" t="str">
        <f t="shared" si="34"/>
        <v>.</v>
      </c>
      <c r="L45">
        <f t="shared" si="46"/>
        <v>2</v>
      </c>
      <c r="M45" t="str">
        <f t="shared" si="37"/>
        <v/>
      </c>
      <c r="O45" t="str">
        <f t="shared" si="38"/>
        <v>.</v>
      </c>
      <c r="P45" t="s">
        <v>131</v>
      </c>
      <c r="Q45" t="str">
        <f t="shared" si="27"/>
        <v/>
      </c>
      <c r="S45" s="25" t="s">
        <v>77</v>
      </c>
    </row>
    <row r="46" spans="1:20" ht="18" x14ac:dyDescent="0.25">
      <c r="A46" s="76" t="str">
        <f t="shared" si="47"/>
        <v>1.2.2.d</v>
      </c>
      <c r="B46" s="46" t="s">
        <v>224</v>
      </c>
      <c r="C46" s="47" t="s">
        <v>225</v>
      </c>
      <c r="D46" s="48" t="s">
        <v>0</v>
      </c>
      <c r="E46" s="229"/>
      <c r="F46" s="230"/>
      <c r="G46" s="97"/>
      <c r="H46">
        <f t="shared" si="50"/>
        <v>1</v>
      </c>
      <c r="I46" t="str">
        <f t="shared" si="34"/>
        <v>.</v>
      </c>
      <c r="J46">
        <f t="shared" si="51"/>
        <v>2</v>
      </c>
      <c r="K46" t="str">
        <f t="shared" si="34"/>
        <v>.</v>
      </c>
      <c r="L46">
        <f t="shared" si="46"/>
        <v>2</v>
      </c>
      <c r="M46" t="str">
        <f t="shared" si="37"/>
        <v/>
      </c>
      <c r="O46" t="str">
        <f t="shared" si="38"/>
        <v>.</v>
      </c>
      <c r="P46" t="s">
        <v>128</v>
      </c>
      <c r="Q46" t="str">
        <f t="shared" si="27"/>
        <v/>
      </c>
      <c r="S46" s="25" t="s">
        <v>77</v>
      </c>
    </row>
    <row r="47" spans="1:20" ht="24" x14ac:dyDescent="0.25">
      <c r="A47" s="73" t="str">
        <f t="shared" si="47"/>
        <v>1.2.2.e</v>
      </c>
      <c r="B47" s="40" t="s">
        <v>226</v>
      </c>
      <c r="C47" s="2" t="s">
        <v>97</v>
      </c>
      <c r="D47" s="8" t="s">
        <v>0</v>
      </c>
      <c r="E47" s="211"/>
      <c r="F47" s="212"/>
      <c r="G47" s="95"/>
      <c r="H47">
        <f t="shared" si="50"/>
        <v>1</v>
      </c>
      <c r="I47" t="str">
        <f t="shared" si="34"/>
        <v>.</v>
      </c>
      <c r="J47">
        <f t="shared" si="50"/>
        <v>2</v>
      </c>
      <c r="K47" t="str">
        <f t="shared" si="34"/>
        <v>.</v>
      </c>
      <c r="L47">
        <f t="shared" si="46"/>
        <v>2</v>
      </c>
      <c r="M47" t="str">
        <f t="shared" si="37"/>
        <v/>
      </c>
      <c r="O47" t="str">
        <f t="shared" si="38"/>
        <v>.</v>
      </c>
      <c r="P47" t="s">
        <v>132</v>
      </c>
      <c r="Q47" t="str">
        <f t="shared" si="27"/>
        <v/>
      </c>
      <c r="S47" s="25" t="s">
        <v>77</v>
      </c>
    </row>
    <row r="48" spans="1:20" ht="36" x14ac:dyDescent="0.25">
      <c r="A48" s="73" t="str">
        <f t="shared" si="47"/>
        <v>1.2.2.f</v>
      </c>
      <c r="B48" s="40" t="s">
        <v>227</v>
      </c>
      <c r="C48" s="2" t="s">
        <v>228</v>
      </c>
      <c r="D48" s="8" t="s">
        <v>0</v>
      </c>
      <c r="E48" s="211"/>
      <c r="F48" s="212"/>
      <c r="G48" s="95"/>
      <c r="H48">
        <f t="shared" si="50"/>
        <v>1</v>
      </c>
      <c r="I48" t="str">
        <f t="shared" si="34"/>
        <v>.</v>
      </c>
      <c r="J48">
        <f t="shared" si="50"/>
        <v>2</v>
      </c>
      <c r="K48" t="str">
        <f t="shared" si="34"/>
        <v>.</v>
      </c>
      <c r="L48">
        <f t="shared" si="46"/>
        <v>2</v>
      </c>
      <c r="M48" t="str">
        <f t="shared" si="37"/>
        <v/>
      </c>
      <c r="O48" t="str">
        <f t="shared" si="38"/>
        <v>.</v>
      </c>
      <c r="P48" t="s">
        <v>133</v>
      </c>
      <c r="Q48" t="str">
        <f t="shared" si="27"/>
        <v/>
      </c>
      <c r="S48" s="25" t="s">
        <v>77</v>
      </c>
    </row>
    <row r="49" spans="1:22" ht="18.75" thickBot="1" x14ac:dyDescent="0.3">
      <c r="A49" s="62" t="str">
        <f t="shared" si="47"/>
        <v>1.2.2.g</v>
      </c>
      <c r="B49" s="45" t="s">
        <v>4</v>
      </c>
      <c r="C49" s="5" t="s">
        <v>104</v>
      </c>
      <c r="D49" s="10" t="s">
        <v>6</v>
      </c>
      <c r="E49" s="227"/>
      <c r="F49" s="228"/>
      <c r="G49" s="95"/>
      <c r="H49">
        <f t="shared" si="50"/>
        <v>1</v>
      </c>
      <c r="I49" t="str">
        <f t="shared" si="34"/>
        <v>.</v>
      </c>
      <c r="J49">
        <f t="shared" si="50"/>
        <v>2</v>
      </c>
      <c r="K49" t="str">
        <f t="shared" si="34"/>
        <v>.</v>
      </c>
      <c r="L49">
        <f t="shared" si="46"/>
        <v>2</v>
      </c>
      <c r="M49" t="str">
        <f t="shared" si="37"/>
        <v/>
      </c>
      <c r="O49" t="str">
        <f t="shared" si="38"/>
        <v>.</v>
      </c>
      <c r="P49" t="s">
        <v>134</v>
      </c>
      <c r="Q49" t="str">
        <f t="shared" si="27"/>
        <v/>
      </c>
      <c r="S49" s="25" t="s">
        <v>77</v>
      </c>
    </row>
    <row r="50" spans="1:22" ht="9.9499999999999993" customHeight="1" x14ac:dyDescent="0.25">
      <c r="A50" s="63"/>
      <c r="B50" s="15"/>
      <c r="C50" s="15"/>
      <c r="D50" s="64"/>
      <c r="E50" s="65"/>
      <c r="F50" s="66"/>
      <c r="G50" s="95"/>
      <c r="I50" t="str">
        <f t="shared" si="34"/>
        <v/>
      </c>
      <c r="K50" t="str">
        <f t="shared" si="34"/>
        <v/>
      </c>
      <c r="M50" t="str">
        <f t="shared" si="37"/>
        <v/>
      </c>
      <c r="O50" t="str">
        <f t="shared" si="38"/>
        <v/>
      </c>
      <c r="Q50" t="str">
        <f t="shared" si="27"/>
        <v/>
      </c>
      <c r="S50" s="25" t="s">
        <v>77</v>
      </c>
    </row>
    <row r="51" spans="1:22" ht="13.5" customHeight="1" x14ac:dyDescent="0.25">
      <c r="A51" s="221" t="s">
        <v>42</v>
      </c>
      <c r="B51" s="222"/>
      <c r="C51" s="222"/>
      <c r="D51" s="222"/>
      <c r="E51" s="222"/>
      <c r="F51" s="223"/>
      <c r="G51" s="95"/>
      <c r="P51" s="1"/>
      <c r="Q51" t="str">
        <f t="shared" si="27"/>
        <v/>
      </c>
      <c r="S51" s="25" t="s">
        <v>77</v>
      </c>
      <c r="T51" s="1"/>
      <c r="U51" s="1"/>
      <c r="V51" s="1"/>
    </row>
    <row r="52" spans="1:22" ht="14.25" customHeight="1" x14ac:dyDescent="0.25">
      <c r="A52" s="221" t="s">
        <v>43</v>
      </c>
      <c r="B52" s="222"/>
      <c r="C52" s="222"/>
      <c r="D52" s="222"/>
      <c r="E52" s="222"/>
      <c r="F52" s="223"/>
      <c r="G52" s="95"/>
      <c r="Q52" t="str">
        <f t="shared" si="27"/>
        <v/>
      </c>
      <c r="S52" s="25" t="s">
        <v>77</v>
      </c>
    </row>
    <row r="53" spans="1:22" ht="13.5" customHeight="1" thickBot="1" x14ac:dyDescent="0.3">
      <c r="A53" s="224" t="s">
        <v>44</v>
      </c>
      <c r="B53" s="225"/>
      <c r="C53" s="225"/>
      <c r="D53" s="225"/>
      <c r="E53" s="225"/>
      <c r="F53" s="226"/>
      <c r="G53" s="95"/>
      <c r="Q53" t="str">
        <f t="shared" si="27"/>
        <v/>
      </c>
      <c r="S53" s="25" t="s">
        <v>77</v>
      </c>
    </row>
    <row r="54" spans="1:22" ht="15.75" thickTop="1" x14ac:dyDescent="0.25">
      <c r="G54" s="95"/>
    </row>
    <row r="55" spans="1:22" x14ac:dyDescent="0.25">
      <c r="G55" s="95"/>
    </row>
    <row r="56" spans="1:22" x14ac:dyDescent="0.25">
      <c r="G56" s="95"/>
    </row>
    <row r="57" spans="1:22" x14ac:dyDescent="0.25">
      <c r="G57" s="97"/>
    </row>
    <row r="58" spans="1:22" x14ac:dyDescent="0.25">
      <c r="G58" s="95"/>
    </row>
    <row r="59" spans="1:22" x14ac:dyDescent="0.25">
      <c r="G59" s="95"/>
    </row>
    <row r="60" spans="1:22" x14ac:dyDescent="0.25">
      <c r="G60" s="95"/>
    </row>
    <row r="61" spans="1:22" x14ac:dyDescent="0.25">
      <c r="G61" s="95"/>
    </row>
    <row r="62" spans="1:22" x14ac:dyDescent="0.25">
      <c r="G62" s="95"/>
    </row>
    <row r="63" spans="1:22" x14ac:dyDescent="0.25">
      <c r="G63" s="95"/>
    </row>
    <row r="64" spans="1:22" x14ac:dyDescent="0.25">
      <c r="G64" s="95"/>
    </row>
    <row r="65" spans="7:7" x14ac:dyDescent="0.25">
      <c r="G65" s="95"/>
    </row>
  </sheetData>
  <sheetProtection password="9E88" sheet="1" objects="1" scenarios="1"/>
  <protectedRanges>
    <protectedRange sqref="E10 F13 E15 E17:F37 F40 E42 E44:F49" name="Oblast1"/>
  </protectedRanges>
  <mergeCells count="59">
    <mergeCell ref="B17:D17"/>
    <mergeCell ref="B18:D18"/>
    <mergeCell ref="B44:D44"/>
    <mergeCell ref="B45:D45"/>
    <mergeCell ref="E45:F45"/>
    <mergeCell ref="E25:F25"/>
    <mergeCell ref="E26:F26"/>
    <mergeCell ref="E19:F19"/>
    <mergeCell ref="E20:F20"/>
    <mergeCell ref="E37:F37"/>
    <mergeCell ref="E18:F18"/>
    <mergeCell ref="E17:F17"/>
    <mergeCell ref="E21:F21"/>
    <mergeCell ref="E22:F22"/>
    <mergeCell ref="E23:F23"/>
    <mergeCell ref="E24:F24"/>
    <mergeCell ref="E49:F49"/>
    <mergeCell ref="E46:F46"/>
    <mergeCell ref="E47:F47"/>
    <mergeCell ref="E48:F48"/>
    <mergeCell ref="C40:D40"/>
    <mergeCell ref="A41:A42"/>
    <mergeCell ref="B41:B42"/>
    <mergeCell ref="C41:D42"/>
    <mergeCell ref="E28:F28"/>
    <mergeCell ref="E29:F29"/>
    <mergeCell ref="E30:F30"/>
    <mergeCell ref="E31:F31"/>
    <mergeCell ref="E32:F32"/>
    <mergeCell ref="A51:F51"/>
    <mergeCell ref="A52:F52"/>
    <mergeCell ref="A53:F53"/>
    <mergeCell ref="E36:F36"/>
    <mergeCell ref="C7:F7"/>
    <mergeCell ref="C8:F9"/>
    <mergeCell ref="B10:D10"/>
    <mergeCell ref="E10:F10"/>
    <mergeCell ref="C43:F43"/>
    <mergeCell ref="E41:F41"/>
    <mergeCell ref="E42:F42"/>
    <mergeCell ref="E44:F44"/>
    <mergeCell ref="E33:F33"/>
    <mergeCell ref="E34:F34"/>
    <mergeCell ref="E35:F35"/>
    <mergeCell ref="E27:F27"/>
    <mergeCell ref="C16:F16"/>
    <mergeCell ref="A4:C4"/>
    <mergeCell ref="C12:D12"/>
    <mergeCell ref="E12:F12"/>
    <mergeCell ref="C13:D13"/>
    <mergeCell ref="A14:A15"/>
    <mergeCell ref="B14:B15"/>
    <mergeCell ref="C14:D15"/>
    <mergeCell ref="E14:F14"/>
    <mergeCell ref="E15:F15"/>
    <mergeCell ref="C6:D6"/>
    <mergeCell ref="E6:F6"/>
    <mergeCell ref="A8:A9"/>
    <mergeCell ref="B8:B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&amp;L&amp;16&amp;F / &amp;A&amp;R&amp;16strana &amp;"-,Tučné"&amp;P&amp;"-,Obyčejné" z &amp;N</oddFooter>
  </headerFooter>
  <rowBreaks count="1" manualBreakCount="1">
    <brk id="3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view="pageBreakPreview" zoomScale="90" zoomScaleNormal="100" zoomScaleSheetLayoutView="90" workbookViewId="0">
      <selection activeCell="B57" sqref="B57:D57"/>
    </sheetView>
  </sheetViews>
  <sheetFormatPr defaultRowHeight="15" x14ac:dyDescent="0.25"/>
  <cols>
    <col min="1" max="1" width="8.7109375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29.710937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1" width="9.140625" hidden="1" customWidth="1"/>
    <col min="22" max="22" width="9.140625" customWidth="1"/>
  </cols>
  <sheetData>
    <row r="1" spans="1:20" ht="15.75" x14ac:dyDescent="0.25">
      <c r="A1" s="30"/>
      <c r="B1" s="20" t="s">
        <v>124</v>
      </c>
      <c r="C1" s="19"/>
      <c r="D1" s="20"/>
      <c r="E1" s="20" t="s">
        <v>125</v>
      </c>
      <c r="F1" s="21">
        <v>7</v>
      </c>
      <c r="G1" s="9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18" si="3">IF(R1,".","")</f>
        <v/>
      </c>
      <c r="S1" s="25" t="s">
        <v>77</v>
      </c>
    </row>
    <row r="2" spans="1:20" ht="16.5" thickBot="1" x14ac:dyDescent="0.3">
      <c r="A2" s="31"/>
      <c r="B2" s="23" t="s">
        <v>126</v>
      </c>
      <c r="C2" s="22"/>
      <c r="D2" s="23"/>
      <c r="E2" s="23" t="s">
        <v>125</v>
      </c>
      <c r="F2" s="24">
        <v>1</v>
      </c>
      <c r="G2" s="9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G3" s="95"/>
      <c r="I3" t="str">
        <f t="shared" ref="I3:K18" si="4">IF(ISBLANK(J3),"",".")</f>
        <v/>
      </c>
      <c r="K3" t="str">
        <f t="shared" si="4"/>
        <v/>
      </c>
      <c r="M3" t="str">
        <f t="shared" ref="M3:M18" si="5">IF(ISBLANK(N3),"",".")</f>
        <v/>
      </c>
      <c r="O3" t="str">
        <f t="shared" ref="O3:O18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160" t="s">
        <v>123</v>
      </c>
      <c r="B4" s="161"/>
      <c r="C4" s="161"/>
      <c r="D4" s="16">
        <f>H4</f>
        <v>2</v>
      </c>
      <c r="E4" s="17" t="str">
        <f>T4</f>
        <v>Virtualizované pracovní stanice</v>
      </c>
      <c r="F4" s="18"/>
      <c r="G4" s="95"/>
      <c r="H4" s="11">
        <v>2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218</v>
      </c>
    </row>
    <row r="5" spans="1:20" ht="17.25" customHeight="1" thickBot="1" x14ac:dyDescent="0.3">
      <c r="A5" s="33"/>
      <c r="B5" s="15"/>
      <c r="C5" s="15"/>
      <c r="D5" s="14"/>
      <c r="H5">
        <f>H4</f>
        <v>2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58" t="s">
        <v>203</v>
      </c>
      <c r="B6" s="59" t="s">
        <v>202</v>
      </c>
      <c r="C6" s="248" t="s">
        <v>209</v>
      </c>
      <c r="D6" s="248"/>
      <c r="E6" s="249" t="s">
        <v>206</v>
      </c>
      <c r="F6" s="250"/>
      <c r="G6" s="95"/>
      <c r="H6">
        <f>H5</f>
        <v>2</v>
      </c>
      <c r="I6" t="str">
        <f t="shared" si="4"/>
        <v>.</v>
      </c>
      <c r="J6" s="11">
        <v>3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25" t="s">
        <v>77</v>
      </c>
    </row>
    <row r="7" spans="1:20" ht="49.5" customHeight="1" x14ac:dyDescent="0.25">
      <c r="A7" s="60" t="str">
        <f>CONCATENATE(H7,I7,J7,K7,L7,M7,N7,O7,P7,Q7)</f>
        <v>2.3</v>
      </c>
      <c r="B7" s="51" t="s">
        <v>127</v>
      </c>
      <c r="C7" s="251" t="str">
        <f>CONCATENATE(Q7,S7,T7)</f>
        <v xml:space="preserve"> Notebook - sestava</v>
      </c>
      <c r="D7" s="251"/>
      <c r="E7" s="251"/>
      <c r="F7" s="252"/>
      <c r="G7" s="95"/>
      <c r="H7">
        <f>H6</f>
        <v>2</v>
      </c>
      <c r="I7" t="str">
        <f t="shared" si="4"/>
        <v>.</v>
      </c>
      <c r="J7">
        <f>J6</f>
        <v>3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25" t="s">
        <v>77</v>
      </c>
      <c r="T7" s="11" t="s">
        <v>254</v>
      </c>
    </row>
    <row r="8" spans="1:20" ht="16.5" customHeight="1" x14ac:dyDescent="0.25">
      <c r="A8" s="231"/>
      <c r="B8" s="232" t="s">
        <v>205</v>
      </c>
      <c r="C8" s="253" t="s">
        <v>255</v>
      </c>
      <c r="D8" s="253"/>
      <c r="E8" s="253"/>
      <c r="F8" s="254"/>
      <c r="G8" s="95"/>
      <c r="H8">
        <f t="shared" ref="H8" si="7">H7</f>
        <v>2</v>
      </c>
      <c r="I8" t="str">
        <f t="shared" si="4"/>
        <v>.</v>
      </c>
      <c r="J8">
        <f t="shared" ref="J8" si="8">J7</f>
        <v>3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25" t="s">
        <v>77</v>
      </c>
    </row>
    <row r="9" spans="1:20" ht="36" customHeight="1" x14ac:dyDescent="0.25">
      <c r="A9" s="231"/>
      <c r="B9" s="232"/>
      <c r="C9" s="253"/>
      <c r="D9" s="253"/>
      <c r="E9" s="253"/>
      <c r="F9" s="254"/>
      <c r="G9" s="95"/>
      <c r="H9">
        <f>H8</f>
        <v>2</v>
      </c>
      <c r="I9" t="str">
        <f t="shared" si="4"/>
        <v>.</v>
      </c>
      <c r="J9">
        <f>J8</f>
        <v>3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25" t="s">
        <v>77</v>
      </c>
    </row>
    <row r="10" spans="1:20" s="1" customFormat="1" ht="34.5" customHeight="1" x14ac:dyDescent="0.25">
      <c r="A10" s="61" t="str">
        <f>CONCATENATE(H10,I10,J10,K10,L10,M10,N10,O10,P10,Q10)</f>
        <v>2.3.a</v>
      </c>
      <c r="B10" s="255" t="str">
        <f>CONCATENATE("Celková cena Kč bez DPH za všechny položky ¨",C7,"¨ (součet řádků 1.2.1.c, 1.2.2.c) - HODNOTA POUŽITÁ PRO HODNOCENÍ NABÍDEK")</f>
        <v>Celková cena Kč bez DPH za všechny položky ¨ Notebook - sestava¨ (součet řádků 1.2.1.c, 1.2.2.c) - HODNOTA POUŽITÁ PRO HODNOCENÍ NABÍDEK</v>
      </c>
      <c r="C10" s="255"/>
      <c r="D10" s="255"/>
      <c r="E10" s="256"/>
      <c r="F10" s="257"/>
      <c r="G10" s="35"/>
      <c r="H10">
        <f>H9</f>
        <v>2</v>
      </c>
      <c r="I10" t="str">
        <f t="shared" si="4"/>
        <v>.</v>
      </c>
      <c r="J10">
        <f>J9</f>
        <v>3</v>
      </c>
      <c r="K10" t="str">
        <f t="shared" si="4"/>
        <v/>
      </c>
      <c r="L10"/>
      <c r="M10" t="str">
        <f t="shared" si="5"/>
        <v/>
      </c>
      <c r="N10"/>
      <c r="O10" t="str">
        <f t="shared" si="6"/>
        <v>.</v>
      </c>
      <c r="P10" t="s">
        <v>129</v>
      </c>
      <c r="Q10" t="str">
        <f t="shared" si="3"/>
        <v/>
      </c>
      <c r="R10" s="25"/>
      <c r="S10" s="25" t="s">
        <v>77</v>
      </c>
    </row>
    <row r="11" spans="1:20" ht="49.5" customHeight="1" thickBot="1" x14ac:dyDescent="0.3">
      <c r="A11" s="62" t="str">
        <f t="shared" ref="A11" si="9">CONCATENATE(H11,I11,J11,K11,L11,M11,N11,O11,P11,Q11)</f>
        <v>2.3.b</v>
      </c>
      <c r="B11" s="56" t="str">
        <f>CONCATENATE("Provedení, kompatibilita položek sestavy (položky ",A13,",",A41,")")</f>
        <v>Provedení, kompatibilita položek sestavy (položky 2.3.1,2.3.2)</v>
      </c>
      <c r="C11" s="57" t="str">
        <f>CONCATENATE("Všechny nabízené HW komponenty vzorku  ¨",T7,"¨ musí být od stejného výrobce. ")</f>
        <v xml:space="preserve">Všechny nabízené HW komponenty vzorku  ¨Notebook - sestava¨ musí být od stejného výrobce. </v>
      </c>
      <c r="D11" s="10" t="s">
        <v>0</v>
      </c>
      <c r="E11" s="265"/>
      <c r="F11" s="266"/>
      <c r="G11" s="95"/>
      <c r="H11">
        <f t="shared" ref="H11:H13" si="10">H10</f>
        <v>2</v>
      </c>
      <c r="I11" t="str">
        <f t="shared" si="4"/>
        <v>.</v>
      </c>
      <c r="J11">
        <f t="shared" ref="J11:J13" si="11">J10</f>
        <v>3</v>
      </c>
      <c r="K11" t="str">
        <f t="shared" si="4"/>
        <v/>
      </c>
      <c r="M11" t="str">
        <f t="shared" si="5"/>
        <v/>
      </c>
      <c r="O11" t="str">
        <f t="shared" si="6"/>
        <v>.</v>
      </c>
      <c r="P11" t="s">
        <v>130</v>
      </c>
      <c r="Q11" t="str">
        <f t="shared" si="3"/>
        <v/>
      </c>
      <c r="S11" s="25" t="s">
        <v>77</v>
      </c>
    </row>
    <row r="12" spans="1:20" ht="9.9499999999999993" customHeight="1" x14ac:dyDescent="0.25">
      <c r="A12" s="63"/>
      <c r="B12" s="15"/>
      <c r="C12" s="15"/>
      <c r="D12" s="64"/>
      <c r="E12" s="65"/>
      <c r="F12" s="66"/>
      <c r="G12" s="95"/>
      <c r="H12">
        <f t="shared" si="10"/>
        <v>2</v>
      </c>
      <c r="I12" t="str">
        <f t="shared" ref="I12" si="12">IF(ISBLANK(J12),"",".")</f>
        <v>.</v>
      </c>
      <c r="J12">
        <f t="shared" si="11"/>
        <v>3</v>
      </c>
      <c r="K12" t="str">
        <f t="shared" si="4"/>
        <v/>
      </c>
      <c r="M12" t="str">
        <f t="shared" si="5"/>
        <v/>
      </c>
      <c r="O12" t="str">
        <f t="shared" si="6"/>
        <v/>
      </c>
      <c r="Q12" t="str">
        <f t="shared" si="3"/>
        <v/>
      </c>
      <c r="S12" s="25" t="s">
        <v>77</v>
      </c>
    </row>
    <row r="13" spans="1:20" ht="49.5" customHeight="1" x14ac:dyDescent="0.25">
      <c r="A13" s="60" t="str">
        <f>CONCATENATE(H13,I13,J13,K13,L13,M13,N13,O13,P13,Q13)</f>
        <v>2.3.1</v>
      </c>
      <c r="B13" s="51" t="s">
        <v>127</v>
      </c>
      <c r="C13" s="259" t="str">
        <f>CONCATENATE(Q13,S13,T13)</f>
        <v xml:space="preserve"> Notebook</v>
      </c>
      <c r="D13" s="259"/>
      <c r="E13" s="38" t="s">
        <v>7</v>
      </c>
      <c r="F13" s="80"/>
      <c r="G13" s="95"/>
      <c r="H13">
        <f t="shared" si="10"/>
        <v>2</v>
      </c>
      <c r="I13" t="str">
        <f t="shared" ref="I13" si="13">IF(ISBLANK(J13),"",".")</f>
        <v>.</v>
      </c>
      <c r="J13">
        <f t="shared" si="11"/>
        <v>3</v>
      </c>
      <c r="K13" t="str">
        <f t="shared" si="4"/>
        <v>.</v>
      </c>
      <c r="L13" s="11">
        <f>L12+1</f>
        <v>1</v>
      </c>
      <c r="M13" t="str">
        <f t="shared" si="5"/>
        <v/>
      </c>
      <c r="O13" t="str">
        <f t="shared" si="6"/>
        <v/>
      </c>
      <c r="Q13" t="str">
        <f t="shared" si="3"/>
        <v/>
      </c>
      <c r="S13" s="25" t="s">
        <v>77</v>
      </c>
      <c r="T13" s="11" t="s">
        <v>230</v>
      </c>
    </row>
    <row r="14" spans="1:20" ht="27.75" customHeight="1" x14ac:dyDescent="0.25">
      <c r="A14" s="231"/>
      <c r="B14" s="232" t="s">
        <v>205</v>
      </c>
      <c r="C14" s="233" t="s">
        <v>256</v>
      </c>
      <c r="D14" s="233"/>
      <c r="E14" s="260" t="s">
        <v>252</v>
      </c>
      <c r="F14" s="261"/>
      <c r="G14" s="95"/>
      <c r="H14">
        <f t="shared" ref="H14:J14" si="14">H13</f>
        <v>2</v>
      </c>
      <c r="I14" t="str">
        <f t="shared" si="4"/>
        <v>.</v>
      </c>
      <c r="J14">
        <f t="shared" si="14"/>
        <v>3</v>
      </c>
      <c r="K14" t="str">
        <f t="shared" si="4"/>
        <v>.</v>
      </c>
      <c r="L14">
        <f>L13</f>
        <v>1</v>
      </c>
      <c r="M14" t="str">
        <f t="shared" si="5"/>
        <v/>
      </c>
      <c r="O14" t="str">
        <f t="shared" si="6"/>
        <v/>
      </c>
      <c r="Q14" t="str">
        <f t="shared" si="3"/>
        <v/>
      </c>
      <c r="S14" s="25" t="s">
        <v>77</v>
      </c>
    </row>
    <row r="15" spans="1:20" ht="48" customHeight="1" x14ac:dyDescent="0.25">
      <c r="A15" s="231"/>
      <c r="B15" s="232"/>
      <c r="C15" s="233"/>
      <c r="D15" s="233"/>
      <c r="E15" s="234"/>
      <c r="F15" s="235"/>
      <c r="G15" s="95" t="s">
        <v>229</v>
      </c>
      <c r="H15">
        <f>H14</f>
        <v>2</v>
      </c>
      <c r="I15" t="str">
        <f t="shared" si="4"/>
        <v>.</v>
      </c>
      <c r="J15">
        <f>J14</f>
        <v>3</v>
      </c>
      <c r="K15" t="str">
        <f t="shared" si="4"/>
        <v>.</v>
      </c>
      <c r="L15">
        <f>L14</f>
        <v>1</v>
      </c>
      <c r="M15" t="str">
        <f t="shared" si="5"/>
        <v/>
      </c>
      <c r="O15" t="str">
        <f t="shared" si="6"/>
        <v/>
      </c>
      <c r="Q15" t="str">
        <f t="shared" si="3"/>
        <v/>
      </c>
      <c r="S15" s="25" t="s">
        <v>77</v>
      </c>
    </row>
    <row r="16" spans="1:20" ht="27.75" customHeight="1" x14ac:dyDescent="0.25">
      <c r="A16" s="69" t="str">
        <f>CONCATENATE(H16,I16,J16,K16,L16,M16,N16,O16,P16,Q16)</f>
        <v>2.3.1.a</v>
      </c>
      <c r="B16" s="34" t="s">
        <v>215</v>
      </c>
      <c r="C16" s="205" t="s">
        <v>274</v>
      </c>
      <c r="D16" s="205"/>
      <c r="E16" s="205"/>
      <c r="F16" s="206"/>
      <c r="G16" s="95"/>
      <c r="H16">
        <f t="shared" ref="H16" si="15">H15</f>
        <v>2</v>
      </c>
      <c r="I16" t="str">
        <f t="shared" si="4"/>
        <v>.</v>
      </c>
      <c r="J16">
        <f t="shared" ref="J16" si="16">J15</f>
        <v>3</v>
      </c>
      <c r="K16" t="str">
        <f t="shared" si="4"/>
        <v>.</v>
      </c>
      <c r="L16">
        <f t="shared" ref="L16:L18" si="17">L15</f>
        <v>1</v>
      </c>
      <c r="M16" t="str">
        <f t="shared" si="5"/>
        <v/>
      </c>
      <c r="O16" t="str">
        <f t="shared" si="6"/>
        <v>.</v>
      </c>
      <c r="P16" t="s">
        <v>129</v>
      </c>
      <c r="Q16" t="str">
        <f t="shared" si="3"/>
        <v/>
      </c>
      <c r="S16" s="25" t="s">
        <v>77</v>
      </c>
    </row>
    <row r="17" spans="1:19" s="1" customFormat="1" ht="24.75" customHeight="1" x14ac:dyDescent="0.25">
      <c r="A17" s="69" t="str">
        <f>CONCATENATE(H17,I17,J17,K17,L17,M17,N17,O17,P17,Q17)</f>
        <v>2.3.1.b</v>
      </c>
      <c r="B17" s="207" t="str">
        <f>CONCATENATE("Cena Kč bez DPH za jednu položku ¨",T13,"¨ (Jednotková cena zboží - bude použita pro objednávky dílčích plnění")</f>
        <v>Cena Kč bez DPH za jednu položku ¨Notebook¨ (Jednotková cena zboží - bude použita pro objednávky dílčích plnění</v>
      </c>
      <c r="C17" s="207"/>
      <c r="D17" s="207"/>
      <c r="E17" s="213"/>
      <c r="F17" s="214"/>
      <c r="G17" s="35"/>
      <c r="H17">
        <f>H15</f>
        <v>2</v>
      </c>
      <c r="I17" t="str">
        <f t="shared" si="4"/>
        <v>.</v>
      </c>
      <c r="J17">
        <f>J15</f>
        <v>3</v>
      </c>
      <c r="K17" t="str">
        <f t="shared" si="4"/>
        <v>.</v>
      </c>
      <c r="L17">
        <f t="shared" si="17"/>
        <v>1</v>
      </c>
      <c r="M17" t="str">
        <f t="shared" si="5"/>
        <v/>
      </c>
      <c r="N17"/>
      <c r="O17" t="str">
        <f t="shared" si="6"/>
        <v>.</v>
      </c>
      <c r="P17" t="s">
        <v>130</v>
      </c>
      <c r="Q17" t="str">
        <f t="shared" si="3"/>
        <v/>
      </c>
      <c r="R17" s="25"/>
      <c r="S17" s="25" t="s">
        <v>77</v>
      </c>
    </row>
    <row r="18" spans="1:19" ht="26.25" customHeight="1" thickBot="1" x14ac:dyDescent="0.3">
      <c r="A18" s="70" t="str">
        <f>CONCATENATE(H18,I18,J18,K18,L18,M18,N18,O18,P18,Q18)</f>
        <v>2.3.1.c</v>
      </c>
      <c r="B18" s="208" t="str">
        <f>CONCATENATE("Celková cena Kč bez DPH za všechny kusy - ",C16," ks ¨",T13,"¨ (řádek ", A16," krát řádek ",A17,")")</f>
        <v>Celková cena Kč bez DPH za všechny kusy - 11 ks ¨Notebook¨ (řádek 2.3.1.a krát řádek 2.3.1.b)</v>
      </c>
      <c r="C18" s="208"/>
      <c r="D18" s="208"/>
      <c r="E18" s="209"/>
      <c r="F18" s="210"/>
      <c r="G18" s="97"/>
      <c r="H18">
        <f t="shared" ref="H18" si="18">H17</f>
        <v>2</v>
      </c>
      <c r="I18" t="str">
        <f t="shared" si="4"/>
        <v>.</v>
      </c>
      <c r="J18">
        <f t="shared" ref="J18" si="19">J17</f>
        <v>3</v>
      </c>
      <c r="K18" t="str">
        <f t="shared" si="4"/>
        <v>.</v>
      </c>
      <c r="L18">
        <f t="shared" si="17"/>
        <v>1</v>
      </c>
      <c r="M18" t="str">
        <f t="shared" si="5"/>
        <v/>
      </c>
      <c r="O18" t="str">
        <f t="shared" si="6"/>
        <v>.</v>
      </c>
      <c r="P18" t="s">
        <v>131</v>
      </c>
      <c r="Q18" t="str">
        <f t="shared" si="3"/>
        <v/>
      </c>
      <c r="S18" s="25" t="s">
        <v>77</v>
      </c>
    </row>
    <row r="19" spans="1:19" ht="18" x14ac:dyDescent="0.25">
      <c r="A19" s="73" t="str">
        <f t="shared" ref="A19:A38" si="20">CONCATENATE(H19,I19,J19,K19,L19,M19,N19,O19,P19,Q19)</f>
        <v>2.3.1.d</v>
      </c>
      <c r="B19" s="27" t="s">
        <v>103</v>
      </c>
      <c r="C19" s="2" t="s">
        <v>104</v>
      </c>
      <c r="D19" s="12" t="s">
        <v>6</v>
      </c>
      <c r="E19" s="211"/>
      <c r="F19" s="212"/>
      <c r="G19" s="95"/>
      <c r="H19">
        <f t="shared" ref="H19" si="21">H18</f>
        <v>2</v>
      </c>
      <c r="I19" t="str">
        <f t="shared" ref="I19" si="22">IF(ISBLANK(J19),"",".")</f>
        <v>.</v>
      </c>
      <c r="J19">
        <f t="shared" ref="J19" si="23">J18</f>
        <v>3</v>
      </c>
      <c r="K19" t="str">
        <f t="shared" ref="K19" si="24">IF(ISBLANK(L19),"",".")</f>
        <v>.</v>
      </c>
      <c r="L19">
        <f>L18</f>
        <v>1</v>
      </c>
      <c r="M19" t="str">
        <f t="shared" ref="M19:M63" si="25">IF(ISBLANK(N19),"",".")</f>
        <v/>
      </c>
      <c r="O19" t="str">
        <f t="shared" ref="O19:O63" si="26">IF(ISBLANK(P19),"",".")</f>
        <v>.</v>
      </c>
      <c r="P19" t="s">
        <v>128</v>
      </c>
      <c r="Q19" t="str">
        <f t="shared" ref="Q19:Q66" si="27">IF(R19,".","")</f>
        <v/>
      </c>
      <c r="S19" s="25" t="s">
        <v>77</v>
      </c>
    </row>
    <row r="20" spans="1:19" ht="18" x14ac:dyDescent="0.25">
      <c r="A20" s="73" t="str">
        <f t="shared" si="20"/>
        <v>2.3.1.e</v>
      </c>
      <c r="B20" s="27" t="s">
        <v>105</v>
      </c>
      <c r="C20" s="2" t="s">
        <v>106</v>
      </c>
      <c r="D20" s="12" t="s">
        <v>6</v>
      </c>
      <c r="E20" s="211"/>
      <c r="F20" s="212"/>
      <c r="G20" s="95"/>
      <c r="H20">
        <f t="shared" ref="H20:J24" si="28">H19</f>
        <v>2</v>
      </c>
      <c r="I20" t="str">
        <f t="shared" ref="I20:K66" si="29">IF(ISBLANK(J20),"",".")</f>
        <v>.</v>
      </c>
      <c r="J20">
        <f t="shared" si="28"/>
        <v>3</v>
      </c>
      <c r="K20" t="str">
        <f t="shared" si="29"/>
        <v>.</v>
      </c>
      <c r="L20">
        <f t="shared" ref="L20:L38" si="30">L19</f>
        <v>1</v>
      </c>
      <c r="M20" t="str">
        <f t="shared" si="25"/>
        <v/>
      </c>
      <c r="O20" t="str">
        <f t="shared" si="26"/>
        <v>.</v>
      </c>
      <c r="P20" t="s">
        <v>132</v>
      </c>
      <c r="Q20" t="str">
        <f t="shared" si="27"/>
        <v/>
      </c>
      <c r="S20" s="25" t="s">
        <v>77</v>
      </c>
    </row>
    <row r="21" spans="1:19" ht="48.75" x14ac:dyDescent="0.25">
      <c r="A21" s="73" t="str">
        <f t="shared" si="20"/>
        <v>2.3.1.f</v>
      </c>
      <c r="B21" s="27" t="s">
        <v>114</v>
      </c>
      <c r="C21" s="2" t="s">
        <v>107</v>
      </c>
      <c r="D21" s="8" t="s">
        <v>6</v>
      </c>
      <c r="E21" s="262"/>
      <c r="F21" s="263"/>
      <c r="G21" s="95" t="s">
        <v>108</v>
      </c>
      <c r="H21">
        <f t="shared" si="28"/>
        <v>2</v>
      </c>
      <c r="I21" t="str">
        <f t="shared" si="29"/>
        <v>.</v>
      </c>
      <c r="J21">
        <f t="shared" si="28"/>
        <v>3</v>
      </c>
      <c r="K21" t="str">
        <f t="shared" si="29"/>
        <v>.</v>
      </c>
      <c r="L21">
        <f t="shared" si="30"/>
        <v>1</v>
      </c>
      <c r="M21" t="str">
        <f t="shared" si="25"/>
        <v/>
      </c>
      <c r="O21" t="str">
        <f t="shared" si="26"/>
        <v>.</v>
      </c>
      <c r="P21" t="s">
        <v>133</v>
      </c>
      <c r="Q21" t="str">
        <f t="shared" si="27"/>
        <v/>
      </c>
      <c r="S21" s="25" t="s">
        <v>77</v>
      </c>
    </row>
    <row r="22" spans="1:19" ht="18" x14ac:dyDescent="0.25">
      <c r="A22" s="73" t="str">
        <f t="shared" si="20"/>
        <v>2.3.1.g</v>
      </c>
      <c r="B22" s="27" t="s">
        <v>80</v>
      </c>
      <c r="C22" s="2" t="s">
        <v>111</v>
      </c>
      <c r="D22" s="12" t="s">
        <v>0</v>
      </c>
      <c r="E22" s="211"/>
      <c r="F22" s="212"/>
      <c r="G22" s="95"/>
      <c r="H22">
        <f t="shared" si="28"/>
        <v>2</v>
      </c>
      <c r="I22" t="str">
        <f t="shared" si="29"/>
        <v>.</v>
      </c>
      <c r="J22">
        <f t="shared" si="28"/>
        <v>3</v>
      </c>
      <c r="K22" t="str">
        <f t="shared" si="29"/>
        <v>.</v>
      </c>
      <c r="L22">
        <f t="shared" si="30"/>
        <v>1</v>
      </c>
      <c r="M22" t="str">
        <f t="shared" si="25"/>
        <v/>
      </c>
      <c r="O22" t="str">
        <f t="shared" si="26"/>
        <v>.</v>
      </c>
      <c r="P22" t="s">
        <v>134</v>
      </c>
      <c r="Q22" t="str">
        <f t="shared" si="27"/>
        <v/>
      </c>
      <c r="S22" s="25" t="s">
        <v>77</v>
      </c>
    </row>
    <row r="23" spans="1:19" ht="18" x14ac:dyDescent="0.25">
      <c r="A23" s="73" t="str">
        <f t="shared" si="20"/>
        <v>2.3.1.h</v>
      </c>
      <c r="B23" s="27" t="s">
        <v>81</v>
      </c>
      <c r="C23" s="2" t="s">
        <v>112</v>
      </c>
      <c r="D23" s="12" t="s">
        <v>6</v>
      </c>
      <c r="E23" s="211"/>
      <c r="F23" s="212"/>
      <c r="G23" s="95"/>
      <c r="H23">
        <f t="shared" si="28"/>
        <v>2</v>
      </c>
      <c r="I23" t="str">
        <f t="shared" si="29"/>
        <v>.</v>
      </c>
      <c r="J23">
        <f t="shared" si="28"/>
        <v>3</v>
      </c>
      <c r="K23" t="str">
        <f t="shared" si="29"/>
        <v>.</v>
      </c>
      <c r="L23">
        <f t="shared" si="30"/>
        <v>1</v>
      </c>
      <c r="M23" t="str">
        <f t="shared" si="25"/>
        <v/>
      </c>
      <c r="O23" t="str">
        <f t="shared" si="26"/>
        <v>.</v>
      </c>
      <c r="P23" t="s">
        <v>135</v>
      </c>
      <c r="Q23" t="str">
        <f t="shared" si="27"/>
        <v/>
      </c>
      <c r="S23" s="25" t="s">
        <v>77</v>
      </c>
    </row>
    <row r="24" spans="1:19" ht="18" x14ac:dyDescent="0.25">
      <c r="A24" s="73" t="str">
        <f t="shared" si="20"/>
        <v>2.3.1.i</v>
      </c>
      <c r="B24" s="27" t="s">
        <v>82</v>
      </c>
      <c r="C24" s="2" t="s">
        <v>83</v>
      </c>
      <c r="D24" s="12" t="s">
        <v>6</v>
      </c>
      <c r="E24" s="211"/>
      <c r="F24" s="212"/>
      <c r="G24" s="95"/>
      <c r="H24">
        <f t="shared" si="28"/>
        <v>2</v>
      </c>
      <c r="I24" t="str">
        <f t="shared" si="29"/>
        <v>.</v>
      </c>
      <c r="J24">
        <f t="shared" si="28"/>
        <v>3</v>
      </c>
      <c r="K24" t="str">
        <f t="shared" si="29"/>
        <v>.</v>
      </c>
      <c r="L24">
        <f t="shared" si="30"/>
        <v>1</v>
      </c>
      <c r="M24" t="str">
        <f t="shared" si="25"/>
        <v/>
      </c>
      <c r="O24" t="str">
        <f t="shared" si="26"/>
        <v>.</v>
      </c>
      <c r="P24" t="s">
        <v>136</v>
      </c>
      <c r="Q24" t="str">
        <f t="shared" si="27"/>
        <v/>
      </c>
      <c r="S24" s="25" t="s">
        <v>77</v>
      </c>
    </row>
    <row r="25" spans="1:19" ht="18" x14ac:dyDescent="0.25">
      <c r="A25" s="73" t="str">
        <f t="shared" si="20"/>
        <v>2.3.1.j</v>
      </c>
      <c r="B25" s="27" t="s">
        <v>84</v>
      </c>
      <c r="C25" s="2" t="s">
        <v>85</v>
      </c>
      <c r="D25" s="12" t="s">
        <v>0</v>
      </c>
      <c r="E25" s="211"/>
      <c r="F25" s="212"/>
      <c r="G25" s="95"/>
      <c r="H25">
        <f t="shared" ref="H25:L42" si="31">H24</f>
        <v>2</v>
      </c>
      <c r="I25" t="str">
        <f t="shared" si="29"/>
        <v>.</v>
      </c>
      <c r="J25">
        <f t="shared" si="31"/>
        <v>3</v>
      </c>
      <c r="K25" t="str">
        <f t="shared" si="29"/>
        <v>.</v>
      </c>
      <c r="L25">
        <f t="shared" si="30"/>
        <v>1</v>
      </c>
      <c r="M25" t="str">
        <f t="shared" si="25"/>
        <v/>
      </c>
      <c r="O25" t="str">
        <f t="shared" si="26"/>
        <v>.</v>
      </c>
      <c r="P25" t="s">
        <v>137</v>
      </c>
      <c r="Q25" t="str">
        <f t="shared" si="27"/>
        <v/>
      </c>
      <c r="S25" s="25" t="s">
        <v>77</v>
      </c>
    </row>
    <row r="26" spans="1:19" ht="18" x14ac:dyDescent="0.25">
      <c r="A26" s="73" t="str">
        <f t="shared" si="20"/>
        <v>2.3.1.k</v>
      </c>
      <c r="B26" s="27" t="s">
        <v>86</v>
      </c>
      <c r="C26" s="2" t="s">
        <v>87</v>
      </c>
      <c r="D26" s="12" t="s">
        <v>0</v>
      </c>
      <c r="E26" s="211"/>
      <c r="F26" s="212"/>
      <c r="G26" s="95"/>
      <c r="H26">
        <f t="shared" si="31"/>
        <v>2</v>
      </c>
      <c r="I26" t="str">
        <f t="shared" si="29"/>
        <v>.</v>
      </c>
      <c r="J26">
        <f t="shared" si="31"/>
        <v>3</v>
      </c>
      <c r="K26" t="str">
        <f t="shared" si="29"/>
        <v>.</v>
      </c>
      <c r="L26">
        <f t="shared" si="30"/>
        <v>1</v>
      </c>
      <c r="M26" t="str">
        <f t="shared" si="25"/>
        <v/>
      </c>
      <c r="O26" t="str">
        <f t="shared" si="26"/>
        <v>.</v>
      </c>
      <c r="P26" t="s">
        <v>138</v>
      </c>
      <c r="Q26" t="str">
        <f t="shared" si="27"/>
        <v/>
      </c>
      <c r="S26" s="25" t="s">
        <v>77</v>
      </c>
    </row>
    <row r="27" spans="1:19" ht="45" x14ac:dyDescent="0.25">
      <c r="A27" s="73" t="str">
        <f t="shared" si="20"/>
        <v>2.3.1.l</v>
      </c>
      <c r="B27" s="26" t="s">
        <v>88</v>
      </c>
      <c r="C27" s="2" t="s">
        <v>262</v>
      </c>
      <c r="D27" s="12" t="s">
        <v>6</v>
      </c>
      <c r="E27" s="211"/>
      <c r="F27" s="212"/>
      <c r="G27" s="95"/>
      <c r="H27">
        <f t="shared" si="31"/>
        <v>2</v>
      </c>
      <c r="I27" t="str">
        <f t="shared" si="29"/>
        <v>.</v>
      </c>
      <c r="J27">
        <f t="shared" si="31"/>
        <v>3</v>
      </c>
      <c r="K27" t="str">
        <f t="shared" si="29"/>
        <v>.</v>
      </c>
      <c r="L27">
        <f t="shared" si="30"/>
        <v>1</v>
      </c>
      <c r="M27" t="str">
        <f t="shared" si="25"/>
        <v/>
      </c>
      <c r="O27" t="str">
        <f t="shared" si="26"/>
        <v>.</v>
      </c>
      <c r="P27" t="s">
        <v>139</v>
      </c>
      <c r="Q27" t="str">
        <f t="shared" si="27"/>
        <v/>
      </c>
      <c r="S27" s="25" t="s">
        <v>77</v>
      </c>
    </row>
    <row r="28" spans="1:19" ht="30" x14ac:dyDescent="0.25">
      <c r="A28" s="73" t="str">
        <f t="shared" si="20"/>
        <v>2.3.1.m</v>
      </c>
      <c r="B28" s="26" t="s">
        <v>90</v>
      </c>
      <c r="C28" s="2" t="s">
        <v>263</v>
      </c>
      <c r="D28" s="12" t="s">
        <v>6</v>
      </c>
      <c r="E28" s="211"/>
      <c r="F28" s="212"/>
      <c r="G28" s="95"/>
      <c r="H28">
        <f t="shared" si="31"/>
        <v>2</v>
      </c>
      <c r="I28" t="str">
        <f t="shared" si="29"/>
        <v>.</v>
      </c>
      <c r="J28">
        <f t="shared" si="31"/>
        <v>3</v>
      </c>
      <c r="K28" t="str">
        <f t="shared" si="29"/>
        <v>.</v>
      </c>
      <c r="L28">
        <f t="shared" si="30"/>
        <v>1</v>
      </c>
      <c r="M28" t="str">
        <f t="shared" si="25"/>
        <v/>
      </c>
      <c r="O28" t="str">
        <f t="shared" si="26"/>
        <v>.</v>
      </c>
      <c r="P28" t="s">
        <v>140</v>
      </c>
      <c r="Q28" t="str">
        <f t="shared" si="27"/>
        <v/>
      </c>
      <c r="S28" s="25" t="s">
        <v>77</v>
      </c>
    </row>
    <row r="29" spans="1:19" ht="105" x14ac:dyDescent="0.25">
      <c r="A29" s="73" t="str">
        <f t="shared" si="20"/>
        <v>2.3.1.n</v>
      </c>
      <c r="B29" s="26" t="s">
        <v>272</v>
      </c>
      <c r="C29" s="2" t="s">
        <v>273</v>
      </c>
      <c r="D29" s="12" t="s">
        <v>0</v>
      </c>
      <c r="E29" s="211"/>
      <c r="F29" s="212"/>
      <c r="G29" s="95"/>
      <c r="H29">
        <f t="shared" si="31"/>
        <v>2</v>
      </c>
      <c r="I29" t="str">
        <f t="shared" si="29"/>
        <v>.</v>
      </c>
      <c r="J29">
        <f t="shared" si="31"/>
        <v>3</v>
      </c>
      <c r="K29" t="str">
        <f t="shared" si="29"/>
        <v>.</v>
      </c>
      <c r="L29">
        <f t="shared" si="30"/>
        <v>1</v>
      </c>
      <c r="M29" t="str">
        <f t="shared" si="25"/>
        <v/>
      </c>
      <c r="O29" t="str">
        <f t="shared" si="26"/>
        <v>.</v>
      </c>
      <c r="P29" t="s">
        <v>141</v>
      </c>
      <c r="Q29" t="str">
        <f t="shared" si="27"/>
        <v/>
      </c>
      <c r="S29" s="25" t="s">
        <v>77</v>
      </c>
    </row>
    <row r="30" spans="1:19" ht="18" x14ac:dyDescent="0.25">
      <c r="A30" s="73" t="str">
        <f t="shared" si="20"/>
        <v>2.3.1.o</v>
      </c>
      <c r="B30" s="27" t="s">
        <v>110</v>
      </c>
      <c r="C30" s="2" t="s">
        <v>113</v>
      </c>
      <c r="D30" s="12" t="s">
        <v>6</v>
      </c>
      <c r="E30" s="211"/>
      <c r="F30" s="212"/>
      <c r="G30" s="95"/>
      <c r="H30">
        <f t="shared" si="31"/>
        <v>2</v>
      </c>
      <c r="I30" t="str">
        <f t="shared" si="29"/>
        <v>.</v>
      </c>
      <c r="J30">
        <f t="shared" si="31"/>
        <v>3</v>
      </c>
      <c r="K30" t="str">
        <f t="shared" si="29"/>
        <v>.</v>
      </c>
      <c r="L30">
        <f t="shared" si="30"/>
        <v>1</v>
      </c>
      <c r="M30" t="str">
        <f t="shared" si="25"/>
        <v/>
      </c>
      <c r="O30" t="str">
        <f t="shared" si="26"/>
        <v>.</v>
      </c>
      <c r="P30" t="s">
        <v>142</v>
      </c>
      <c r="Q30" t="str">
        <f t="shared" si="27"/>
        <v/>
      </c>
      <c r="S30" s="25" t="s">
        <v>77</v>
      </c>
    </row>
    <row r="31" spans="1:19" ht="18" x14ac:dyDescent="0.25">
      <c r="A31" s="73" t="str">
        <f t="shared" si="20"/>
        <v>2.3.1.p</v>
      </c>
      <c r="B31" s="27" t="s">
        <v>92</v>
      </c>
      <c r="C31" s="2" t="s">
        <v>93</v>
      </c>
      <c r="D31" s="12" t="s">
        <v>6</v>
      </c>
      <c r="E31" s="211"/>
      <c r="F31" s="212"/>
      <c r="G31" s="95"/>
      <c r="H31">
        <f t="shared" si="31"/>
        <v>2</v>
      </c>
      <c r="I31" t="str">
        <f t="shared" si="29"/>
        <v>.</v>
      </c>
      <c r="J31">
        <f t="shared" si="31"/>
        <v>3</v>
      </c>
      <c r="K31" t="str">
        <f t="shared" si="29"/>
        <v>.</v>
      </c>
      <c r="L31">
        <f t="shared" si="30"/>
        <v>1</v>
      </c>
      <c r="M31" t="str">
        <f t="shared" si="25"/>
        <v/>
      </c>
      <c r="O31" t="str">
        <f t="shared" si="26"/>
        <v>.</v>
      </c>
      <c r="P31" t="s">
        <v>144</v>
      </c>
      <c r="Q31" t="str">
        <f t="shared" si="27"/>
        <v/>
      </c>
      <c r="S31" s="25" t="s">
        <v>77</v>
      </c>
    </row>
    <row r="32" spans="1:19" ht="18" x14ac:dyDescent="0.25">
      <c r="A32" s="73" t="str">
        <f t="shared" si="20"/>
        <v>2.3.1.q</v>
      </c>
      <c r="B32" s="27" t="s">
        <v>234</v>
      </c>
      <c r="C32" s="2" t="s">
        <v>31</v>
      </c>
      <c r="D32" s="12" t="s">
        <v>0</v>
      </c>
      <c r="E32" s="211"/>
      <c r="F32" s="212"/>
      <c r="G32" s="95"/>
      <c r="H32">
        <f t="shared" si="31"/>
        <v>2</v>
      </c>
      <c r="I32" t="str">
        <f t="shared" si="29"/>
        <v>.</v>
      </c>
      <c r="J32">
        <f t="shared" si="31"/>
        <v>3</v>
      </c>
      <c r="K32" t="str">
        <f t="shared" si="29"/>
        <v>.</v>
      </c>
      <c r="L32">
        <f t="shared" si="30"/>
        <v>1</v>
      </c>
      <c r="M32" t="str">
        <f t="shared" si="25"/>
        <v/>
      </c>
      <c r="O32" t="str">
        <f t="shared" si="26"/>
        <v>.</v>
      </c>
      <c r="P32" t="s">
        <v>145</v>
      </c>
      <c r="Q32" t="str">
        <f t="shared" si="27"/>
        <v/>
      </c>
      <c r="S32" s="25" t="s">
        <v>77</v>
      </c>
    </row>
    <row r="33" spans="1:20" ht="18" x14ac:dyDescent="0.25">
      <c r="A33" s="73" t="str">
        <f t="shared" si="20"/>
        <v>2.3.1.r</v>
      </c>
      <c r="B33" s="27" t="s">
        <v>102</v>
      </c>
      <c r="C33" s="2" t="s">
        <v>109</v>
      </c>
      <c r="D33" s="12" t="s">
        <v>6</v>
      </c>
      <c r="E33" s="211"/>
      <c r="F33" s="212"/>
      <c r="G33" s="95"/>
      <c r="H33">
        <f t="shared" si="31"/>
        <v>2</v>
      </c>
      <c r="I33" t="str">
        <f t="shared" si="29"/>
        <v>.</v>
      </c>
      <c r="J33">
        <f t="shared" si="31"/>
        <v>3</v>
      </c>
      <c r="K33" t="str">
        <f t="shared" si="29"/>
        <v>.</v>
      </c>
      <c r="L33">
        <f t="shared" si="30"/>
        <v>1</v>
      </c>
      <c r="M33" t="str">
        <f t="shared" si="25"/>
        <v/>
      </c>
      <c r="O33" t="str">
        <f t="shared" si="26"/>
        <v>.</v>
      </c>
      <c r="P33" t="s">
        <v>146</v>
      </c>
      <c r="Q33" t="str">
        <f t="shared" si="27"/>
        <v/>
      </c>
      <c r="S33" s="25" t="s">
        <v>77</v>
      </c>
    </row>
    <row r="34" spans="1:20" ht="18" x14ac:dyDescent="0.25">
      <c r="A34" s="73" t="str">
        <f t="shared" si="20"/>
        <v>2.3.1.s</v>
      </c>
      <c r="B34" s="27" t="s">
        <v>101</v>
      </c>
      <c r="C34" s="2" t="s">
        <v>232</v>
      </c>
      <c r="D34" s="12" t="s">
        <v>3</v>
      </c>
      <c r="E34" s="211"/>
      <c r="F34" s="212"/>
      <c r="G34" s="95"/>
      <c r="H34">
        <f t="shared" si="31"/>
        <v>2</v>
      </c>
      <c r="I34" t="str">
        <f t="shared" si="29"/>
        <v>.</v>
      </c>
      <c r="J34">
        <f t="shared" si="31"/>
        <v>3</v>
      </c>
      <c r="K34" t="str">
        <f t="shared" si="29"/>
        <v>.</v>
      </c>
      <c r="L34">
        <f t="shared" si="30"/>
        <v>1</v>
      </c>
      <c r="M34" t="str">
        <f t="shared" si="25"/>
        <v/>
      </c>
      <c r="O34" t="str">
        <f t="shared" si="26"/>
        <v>.</v>
      </c>
      <c r="P34" t="s">
        <v>147</v>
      </c>
      <c r="Q34" t="str">
        <f t="shared" si="27"/>
        <v/>
      </c>
      <c r="S34" s="25" t="s">
        <v>77</v>
      </c>
    </row>
    <row r="35" spans="1:20" ht="18" x14ac:dyDescent="0.25">
      <c r="A35" s="73" t="str">
        <f t="shared" si="20"/>
        <v>2.3.1.t</v>
      </c>
      <c r="B35" s="27" t="s">
        <v>94</v>
      </c>
      <c r="C35" s="2" t="s">
        <v>233</v>
      </c>
      <c r="D35" s="12" t="s">
        <v>6</v>
      </c>
      <c r="E35" s="211"/>
      <c r="F35" s="212"/>
      <c r="G35" s="95"/>
      <c r="H35">
        <f t="shared" si="31"/>
        <v>2</v>
      </c>
      <c r="I35" t="str">
        <f t="shared" si="29"/>
        <v>.</v>
      </c>
      <c r="J35">
        <f t="shared" si="31"/>
        <v>3</v>
      </c>
      <c r="K35" t="str">
        <f t="shared" si="29"/>
        <v>.</v>
      </c>
      <c r="L35">
        <f t="shared" si="30"/>
        <v>1</v>
      </c>
      <c r="M35" t="str">
        <f t="shared" si="25"/>
        <v/>
      </c>
      <c r="O35" t="str">
        <f t="shared" si="26"/>
        <v>.</v>
      </c>
      <c r="P35" t="s">
        <v>148</v>
      </c>
      <c r="Q35" t="str">
        <f t="shared" si="27"/>
        <v/>
      </c>
      <c r="S35" s="25" t="s">
        <v>77</v>
      </c>
    </row>
    <row r="36" spans="1:20" ht="18" x14ac:dyDescent="0.25">
      <c r="A36" s="73" t="str">
        <f t="shared" si="20"/>
        <v>2.3.1.u</v>
      </c>
      <c r="B36" s="27" t="s">
        <v>95</v>
      </c>
      <c r="C36" s="2" t="s">
        <v>96</v>
      </c>
      <c r="D36" s="12" t="s">
        <v>6</v>
      </c>
      <c r="E36" s="211"/>
      <c r="F36" s="212"/>
      <c r="G36" s="95"/>
      <c r="H36">
        <f t="shared" si="31"/>
        <v>2</v>
      </c>
      <c r="I36" t="str">
        <f t="shared" si="29"/>
        <v>.</v>
      </c>
      <c r="J36">
        <f t="shared" si="31"/>
        <v>3</v>
      </c>
      <c r="K36" t="str">
        <f t="shared" si="29"/>
        <v>.</v>
      </c>
      <c r="L36">
        <f t="shared" si="30"/>
        <v>1</v>
      </c>
      <c r="M36" t="str">
        <f t="shared" si="25"/>
        <v/>
      </c>
      <c r="O36" t="str">
        <f t="shared" si="26"/>
        <v>.</v>
      </c>
      <c r="P36" t="s">
        <v>149</v>
      </c>
      <c r="Q36" t="str">
        <f t="shared" si="27"/>
        <v/>
      </c>
      <c r="S36" s="25" t="s">
        <v>77</v>
      </c>
    </row>
    <row r="37" spans="1:20" ht="18" x14ac:dyDescent="0.25">
      <c r="A37" s="73" t="str">
        <f t="shared" si="20"/>
        <v>2.3.1.v</v>
      </c>
      <c r="B37" s="27" t="s">
        <v>2</v>
      </c>
      <c r="C37" s="2" t="s">
        <v>97</v>
      </c>
      <c r="D37" s="12" t="s">
        <v>3</v>
      </c>
      <c r="E37" s="211"/>
      <c r="F37" s="212"/>
      <c r="G37" s="95"/>
      <c r="H37">
        <f t="shared" si="31"/>
        <v>2</v>
      </c>
      <c r="I37" t="str">
        <f t="shared" si="29"/>
        <v>.</v>
      </c>
      <c r="J37">
        <f t="shared" si="31"/>
        <v>3</v>
      </c>
      <c r="K37" t="str">
        <f t="shared" si="29"/>
        <v>.</v>
      </c>
      <c r="L37">
        <f t="shared" si="30"/>
        <v>1</v>
      </c>
      <c r="M37" t="str">
        <f t="shared" si="25"/>
        <v/>
      </c>
      <c r="O37" t="str">
        <f t="shared" si="26"/>
        <v>.</v>
      </c>
      <c r="P37" t="s">
        <v>150</v>
      </c>
      <c r="Q37" t="str">
        <f t="shared" si="27"/>
        <v/>
      </c>
      <c r="S37" s="25" t="s">
        <v>77</v>
      </c>
    </row>
    <row r="38" spans="1:20" ht="24.75" customHeight="1" thickBot="1" x14ac:dyDescent="0.3">
      <c r="A38" s="62" t="str">
        <f t="shared" si="20"/>
        <v>2.3.1.w</v>
      </c>
      <c r="B38" s="29" t="s">
        <v>34</v>
      </c>
      <c r="C38" s="2" t="s">
        <v>269</v>
      </c>
      <c r="D38" s="10" t="s">
        <v>6</v>
      </c>
      <c r="E38" s="227"/>
      <c r="F38" s="228"/>
      <c r="G38" s="95"/>
      <c r="H38">
        <f t="shared" si="31"/>
        <v>2</v>
      </c>
      <c r="I38" t="str">
        <f t="shared" si="29"/>
        <v>.</v>
      </c>
      <c r="J38">
        <f t="shared" si="31"/>
        <v>3</v>
      </c>
      <c r="K38" t="str">
        <f t="shared" si="29"/>
        <v>.</v>
      </c>
      <c r="L38">
        <f t="shared" si="30"/>
        <v>1</v>
      </c>
      <c r="M38" t="str">
        <f t="shared" si="25"/>
        <v/>
      </c>
      <c r="O38" t="str">
        <f t="shared" si="26"/>
        <v>.</v>
      </c>
      <c r="P38" t="s">
        <v>151</v>
      </c>
      <c r="Q38" t="str">
        <f t="shared" si="27"/>
        <v/>
      </c>
      <c r="S38" s="25" t="s">
        <v>77</v>
      </c>
    </row>
    <row r="39" spans="1:20" ht="9.9499999999999993" customHeight="1" x14ac:dyDescent="0.25">
      <c r="A39" s="63"/>
      <c r="B39" s="15"/>
      <c r="C39" s="15"/>
      <c r="D39" s="64"/>
      <c r="E39" s="65"/>
      <c r="F39" s="66"/>
      <c r="G39" s="95"/>
      <c r="H39">
        <f t="shared" si="31"/>
        <v>2</v>
      </c>
      <c r="I39" t="str">
        <f t="shared" si="29"/>
        <v>.</v>
      </c>
      <c r="J39">
        <f t="shared" si="31"/>
        <v>3</v>
      </c>
      <c r="K39" t="str">
        <f t="shared" si="29"/>
        <v>.</v>
      </c>
      <c r="L39">
        <f>L38</f>
        <v>1</v>
      </c>
      <c r="M39" t="str">
        <f t="shared" ref="M39:M41" si="32">IF(ISBLANK(N39),"",".")</f>
        <v/>
      </c>
      <c r="O39" t="str">
        <f t="shared" ref="O39:O41" si="33">IF(ISBLANK(P39),"",".")</f>
        <v/>
      </c>
      <c r="Q39" t="str">
        <f t="shared" si="27"/>
        <v/>
      </c>
      <c r="S39" s="25" t="s">
        <v>77</v>
      </c>
    </row>
    <row r="40" spans="1:20" ht="9.9499999999999993" customHeight="1" thickBot="1" x14ac:dyDescent="0.3">
      <c r="A40" s="63"/>
      <c r="B40" s="15"/>
      <c r="C40" s="100"/>
      <c r="D40" s="64"/>
      <c r="E40" s="65"/>
      <c r="F40" s="66"/>
      <c r="G40" s="95"/>
      <c r="H40">
        <f>H38</f>
        <v>2</v>
      </c>
      <c r="I40" t="str">
        <f t="shared" ref="I40" si="34">IF(ISBLANK(J40),"",".")</f>
        <v>.</v>
      </c>
      <c r="J40">
        <f>J38</f>
        <v>3</v>
      </c>
      <c r="K40" t="str">
        <f t="shared" ref="K40" si="35">IF(ISBLANK(L40),"",".")</f>
        <v>.</v>
      </c>
      <c r="L40">
        <f>L38</f>
        <v>1</v>
      </c>
      <c r="M40" t="str">
        <f t="shared" si="32"/>
        <v/>
      </c>
      <c r="O40" t="str">
        <f t="shared" si="33"/>
        <v/>
      </c>
      <c r="Q40" t="str">
        <f t="shared" si="27"/>
        <v/>
      </c>
      <c r="S40" s="25" t="s">
        <v>77</v>
      </c>
    </row>
    <row r="41" spans="1:20" ht="49.5" customHeight="1" x14ac:dyDescent="0.25">
      <c r="A41" s="67" t="str">
        <f>CONCATENATE(H41,I41,J41,K41,L41,M41,N41,O41,P41,Q41)</f>
        <v>2.3.2</v>
      </c>
      <c r="B41" s="52" t="s">
        <v>127</v>
      </c>
      <c r="C41" s="218" t="str">
        <f>CONCATENATE(Q41,S41,T41)</f>
        <v xml:space="preserve"> Dokovací stanice</v>
      </c>
      <c r="D41" s="218"/>
      <c r="E41" s="53" t="s">
        <v>7</v>
      </c>
      <c r="F41" s="68"/>
      <c r="G41" s="95"/>
      <c r="H41">
        <f>H39</f>
        <v>2</v>
      </c>
      <c r="I41" t="str">
        <f t="shared" si="29"/>
        <v>.</v>
      </c>
      <c r="J41">
        <f>J39</f>
        <v>3</v>
      </c>
      <c r="K41" t="str">
        <f t="shared" si="29"/>
        <v>.</v>
      </c>
      <c r="L41" s="11">
        <f>L39+1</f>
        <v>2</v>
      </c>
      <c r="M41" t="str">
        <f t="shared" si="32"/>
        <v/>
      </c>
      <c r="O41" t="str">
        <f t="shared" si="33"/>
        <v/>
      </c>
      <c r="Q41" t="str">
        <f t="shared" si="27"/>
        <v/>
      </c>
      <c r="S41" s="25" t="s">
        <v>77</v>
      </c>
      <c r="T41" s="11" t="s">
        <v>257</v>
      </c>
    </row>
    <row r="42" spans="1:20" ht="16.5" customHeight="1" x14ac:dyDescent="0.25">
      <c r="A42" s="267"/>
      <c r="B42" s="268" t="s">
        <v>8</v>
      </c>
      <c r="C42" s="233" t="s">
        <v>98</v>
      </c>
      <c r="D42" s="233"/>
      <c r="E42" s="264" t="s">
        <v>9</v>
      </c>
      <c r="F42" s="241"/>
      <c r="G42" s="95"/>
      <c r="H42">
        <f t="shared" si="31"/>
        <v>2</v>
      </c>
      <c r="I42" t="str">
        <f t="shared" si="29"/>
        <v>.</v>
      </c>
      <c r="J42">
        <f t="shared" si="31"/>
        <v>3</v>
      </c>
      <c r="K42" t="str">
        <f t="shared" si="29"/>
        <v>.</v>
      </c>
      <c r="L42">
        <f t="shared" si="31"/>
        <v>2</v>
      </c>
      <c r="M42" t="str">
        <f t="shared" si="25"/>
        <v/>
      </c>
      <c r="O42" t="str">
        <f t="shared" si="26"/>
        <v/>
      </c>
      <c r="Q42" t="str">
        <f t="shared" si="27"/>
        <v/>
      </c>
      <c r="S42" s="25" t="s">
        <v>77</v>
      </c>
    </row>
    <row r="43" spans="1:20" ht="36" customHeight="1" x14ac:dyDescent="0.25">
      <c r="A43" s="267"/>
      <c r="B43" s="268"/>
      <c r="C43" s="233"/>
      <c r="D43" s="233"/>
      <c r="E43" s="234"/>
      <c r="F43" s="235"/>
      <c r="G43" s="35"/>
      <c r="H43">
        <f t="shared" ref="H43:L51" si="36">H42</f>
        <v>2</v>
      </c>
      <c r="I43" t="str">
        <f t="shared" si="29"/>
        <v>.</v>
      </c>
      <c r="J43">
        <f t="shared" si="36"/>
        <v>3</v>
      </c>
      <c r="K43" t="str">
        <f t="shared" si="29"/>
        <v>.</v>
      </c>
      <c r="L43">
        <f t="shared" si="36"/>
        <v>2</v>
      </c>
      <c r="M43" t="str">
        <f t="shared" si="25"/>
        <v/>
      </c>
      <c r="O43" t="str">
        <f t="shared" si="26"/>
        <v/>
      </c>
      <c r="Q43" t="str">
        <f t="shared" si="27"/>
        <v/>
      </c>
      <c r="S43" s="25" t="s">
        <v>77</v>
      </c>
    </row>
    <row r="44" spans="1:20" ht="27.75" customHeight="1" x14ac:dyDescent="0.25">
      <c r="A44" s="69" t="str">
        <f t="shared" ref="A44:A51" si="37">CONCATENATE(H44,I44,J44,K44,L44,M44,N44,O44,P44,Q44)</f>
        <v>2.3.2.a</v>
      </c>
      <c r="B44" s="34" t="s">
        <v>215</v>
      </c>
      <c r="C44" s="205" t="s">
        <v>275</v>
      </c>
      <c r="D44" s="205"/>
      <c r="E44" s="205"/>
      <c r="F44" s="206"/>
      <c r="G44" s="95"/>
      <c r="H44">
        <f t="shared" si="36"/>
        <v>2</v>
      </c>
      <c r="I44" t="str">
        <f t="shared" si="29"/>
        <v>.</v>
      </c>
      <c r="J44">
        <f t="shared" si="36"/>
        <v>3</v>
      </c>
      <c r="K44" t="str">
        <f t="shared" si="29"/>
        <v>.</v>
      </c>
      <c r="L44">
        <f t="shared" si="36"/>
        <v>2</v>
      </c>
      <c r="M44" t="str">
        <f t="shared" si="25"/>
        <v/>
      </c>
      <c r="O44" t="str">
        <f t="shared" si="26"/>
        <v>.</v>
      </c>
      <c r="P44" t="s">
        <v>129</v>
      </c>
      <c r="Q44" t="str">
        <f t="shared" si="27"/>
        <v/>
      </c>
      <c r="S44" s="25" t="s">
        <v>77</v>
      </c>
    </row>
    <row r="45" spans="1:20" s="1" customFormat="1" ht="24.75" customHeight="1" x14ac:dyDescent="0.25">
      <c r="A45" s="69" t="str">
        <f t="shared" si="37"/>
        <v>2.3.2.b</v>
      </c>
      <c r="B45" s="207" t="str">
        <f>CONCATENATE("Cena Kč bez DPH za jednu položku ¨",T41,"¨ (Jednotková cena zboží - bude použita pro objednávky dílčích plnění")</f>
        <v>Cena Kč bez DPH za jednu položku ¨Dokovací stanice¨ (Jednotková cena zboží - bude použita pro objednávky dílčích plnění</v>
      </c>
      <c r="C45" s="207"/>
      <c r="D45" s="207"/>
      <c r="E45" s="213"/>
      <c r="F45" s="214"/>
      <c r="G45" s="35"/>
      <c r="H45">
        <f>H43</f>
        <v>2</v>
      </c>
      <c r="I45" t="str">
        <f t="shared" si="29"/>
        <v>.</v>
      </c>
      <c r="J45">
        <f>J43</f>
        <v>3</v>
      </c>
      <c r="K45" t="str">
        <f t="shared" si="29"/>
        <v>.</v>
      </c>
      <c r="L45">
        <f t="shared" si="36"/>
        <v>2</v>
      </c>
      <c r="M45" t="str">
        <f t="shared" si="25"/>
        <v/>
      </c>
      <c r="N45"/>
      <c r="O45" t="str">
        <f t="shared" si="26"/>
        <v>.</v>
      </c>
      <c r="P45" t="s">
        <v>130</v>
      </c>
      <c r="Q45" t="str">
        <f t="shared" si="27"/>
        <v/>
      </c>
      <c r="R45" s="25"/>
      <c r="S45" s="25" t="s">
        <v>77</v>
      </c>
    </row>
    <row r="46" spans="1:20" ht="26.25" customHeight="1" thickBot="1" x14ac:dyDescent="0.3">
      <c r="A46" s="70" t="str">
        <f t="shared" si="37"/>
        <v>2.3.2.c</v>
      </c>
      <c r="B46" s="208" t="str">
        <f>CONCATENATE("Celková cena Kč bez DPH za všechny kusy - ",C44," ks ¨",T41,"¨ (řádek ", A44," krát řádek ",A45,")")</f>
        <v>Celková cena Kč bez DPH za všechny kusy - 15 ks ¨Dokovací stanice¨ (řádek 2.3.2.a krát řádek 2.3.2.b)</v>
      </c>
      <c r="C46" s="208"/>
      <c r="D46" s="208"/>
      <c r="E46" s="209"/>
      <c r="F46" s="210"/>
      <c r="G46" s="97"/>
      <c r="H46">
        <f t="shared" ref="H46" si="38">H45</f>
        <v>2</v>
      </c>
      <c r="I46" t="str">
        <f t="shared" si="29"/>
        <v>.</v>
      </c>
      <c r="J46">
        <f t="shared" ref="J46" si="39">J45</f>
        <v>3</v>
      </c>
      <c r="K46" t="str">
        <f t="shared" si="29"/>
        <v>.</v>
      </c>
      <c r="L46">
        <f t="shared" si="36"/>
        <v>2</v>
      </c>
      <c r="M46" t="str">
        <f t="shared" si="25"/>
        <v/>
      </c>
      <c r="O46" t="str">
        <f t="shared" si="26"/>
        <v>.</v>
      </c>
      <c r="P46" t="s">
        <v>131</v>
      </c>
      <c r="Q46" t="str">
        <f t="shared" si="27"/>
        <v/>
      </c>
      <c r="S46" s="25" t="s">
        <v>77</v>
      </c>
    </row>
    <row r="47" spans="1:20" ht="18" x14ac:dyDescent="0.25">
      <c r="A47" s="76" t="str">
        <f t="shared" si="37"/>
        <v>2.3.2.d</v>
      </c>
      <c r="B47" s="82" t="s">
        <v>115</v>
      </c>
      <c r="C47" s="47" t="s">
        <v>97</v>
      </c>
      <c r="D47" s="83" t="s">
        <v>6</v>
      </c>
      <c r="E47" s="229"/>
      <c r="F47" s="230"/>
      <c r="G47" s="95"/>
      <c r="H47">
        <f t="shared" ref="H47" si="40">H46</f>
        <v>2</v>
      </c>
      <c r="I47" t="str">
        <f t="shared" ref="I47" si="41">IF(ISBLANK(J47),"",".")</f>
        <v>.</v>
      </c>
      <c r="J47">
        <f t="shared" ref="J47" si="42">J46</f>
        <v>3</v>
      </c>
      <c r="K47" t="str">
        <f t="shared" ref="K47" si="43">IF(ISBLANK(L47),"",".")</f>
        <v>.</v>
      </c>
      <c r="L47">
        <f>L46</f>
        <v>2</v>
      </c>
      <c r="M47" t="str">
        <f t="shared" si="25"/>
        <v/>
      </c>
      <c r="O47" t="str">
        <f t="shared" si="26"/>
        <v>.</v>
      </c>
      <c r="P47" t="s">
        <v>128</v>
      </c>
      <c r="Q47" t="str">
        <f t="shared" si="27"/>
        <v/>
      </c>
      <c r="S47" s="25" t="s">
        <v>77</v>
      </c>
    </row>
    <row r="48" spans="1:20" ht="18" x14ac:dyDescent="0.25">
      <c r="A48" s="73" t="str">
        <f t="shared" si="37"/>
        <v>2.3.2.e</v>
      </c>
      <c r="B48" s="26" t="s">
        <v>99</v>
      </c>
      <c r="C48" s="2" t="s">
        <v>100</v>
      </c>
      <c r="D48" s="12" t="s">
        <v>6</v>
      </c>
      <c r="E48" s="211"/>
      <c r="F48" s="212"/>
      <c r="G48" s="95"/>
      <c r="H48">
        <f t="shared" si="36"/>
        <v>2</v>
      </c>
      <c r="I48" t="str">
        <f t="shared" si="29"/>
        <v>.</v>
      </c>
      <c r="J48">
        <f t="shared" si="36"/>
        <v>3</v>
      </c>
      <c r="K48" t="str">
        <f t="shared" si="29"/>
        <v>.</v>
      </c>
      <c r="L48">
        <f t="shared" si="36"/>
        <v>2</v>
      </c>
      <c r="M48" t="str">
        <f t="shared" si="25"/>
        <v/>
      </c>
      <c r="O48" t="str">
        <f t="shared" si="26"/>
        <v>.</v>
      </c>
      <c r="P48" t="s">
        <v>132</v>
      </c>
      <c r="Q48" t="str">
        <f t="shared" si="27"/>
        <v/>
      </c>
      <c r="S48" s="25" t="s">
        <v>77</v>
      </c>
    </row>
    <row r="49" spans="1:20" ht="18" x14ac:dyDescent="0.25">
      <c r="A49" s="73" t="str">
        <f t="shared" si="37"/>
        <v>2.3.2.f</v>
      </c>
      <c r="B49" s="26" t="s">
        <v>88</v>
      </c>
      <c r="C49" s="2" t="s">
        <v>89</v>
      </c>
      <c r="D49" s="12" t="s">
        <v>6</v>
      </c>
      <c r="E49" s="211"/>
      <c r="F49" s="212"/>
      <c r="G49" s="95"/>
      <c r="H49">
        <f t="shared" si="36"/>
        <v>2</v>
      </c>
      <c r="I49" t="str">
        <f t="shared" si="29"/>
        <v>.</v>
      </c>
      <c r="J49">
        <f t="shared" si="36"/>
        <v>3</v>
      </c>
      <c r="K49" t="str">
        <f t="shared" si="29"/>
        <v>.</v>
      </c>
      <c r="L49">
        <f t="shared" si="36"/>
        <v>2</v>
      </c>
      <c r="M49" t="str">
        <f t="shared" si="25"/>
        <v/>
      </c>
      <c r="O49" t="str">
        <f t="shared" si="26"/>
        <v>.</v>
      </c>
      <c r="P49" t="s">
        <v>133</v>
      </c>
      <c r="Q49" t="str">
        <f t="shared" si="27"/>
        <v/>
      </c>
      <c r="S49" s="25" t="s">
        <v>77</v>
      </c>
    </row>
    <row r="50" spans="1:20" ht="18" x14ac:dyDescent="0.25">
      <c r="A50" s="73" t="str">
        <f t="shared" si="37"/>
        <v>2.3.2.g</v>
      </c>
      <c r="B50" s="26" t="s">
        <v>90</v>
      </c>
      <c r="C50" s="2" t="s">
        <v>91</v>
      </c>
      <c r="D50" s="12" t="s">
        <v>6</v>
      </c>
      <c r="E50" s="211"/>
      <c r="F50" s="212"/>
      <c r="G50" s="95"/>
      <c r="H50">
        <f t="shared" si="36"/>
        <v>2</v>
      </c>
      <c r="I50" t="str">
        <f t="shared" si="29"/>
        <v>.</v>
      </c>
      <c r="J50">
        <f t="shared" si="36"/>
        <v>3</v>
      </c>
      <c r="K50" t="str">
        <f t="shared" si="29"/>
        <v>.</v>
      </c>
      <c r="L50">
        <f t="shared" si="36"/>
        <v>2</v>
      </c>
      <c r="M50" t="str">
        <f t="shared" si="25"/>
        <v/>
      </c>
      <c r="O50" t="str">
        <f t="shared" si="26"/>
        <v>.</v>
      </c>
      <c r="P50" t="s">
        <v>134</v>
      </c>
      <c r="Q50" t="str">
        <f t="shared" si="27"/>
        <v/>
      </c>
      <c r="S50" s="25" t="s">
        <v>77</v>
      </c>
    </row>
    <row r="51" spans="1:20" ht="28.5" thickBot="1" x14ac:dyDescent="0.3">
      <c r="A51" s="73" t="str">
        <f t="shared" si="37"/>
        <v>2.3.2.h</v>
      </c>
      <c r="B51" s="29" t="s">
        <v>34</v>
      </c>
      <c r="C51" s="2" t="s">
        <v>269</v>
      </c>
      <c r="D51" s="10" t="s">
        <v>6</v>
      </c>
      <c r="E51" s="227"/>
      <c r="F51" s="228"/>
      <c r="G51" s="95"/>
      <c r="H51">
        <f t="shared" si="36"/>
        <v>2</v>
      </c>
      <c r="I51" t="str">
        <f t="shared" si="29"/>
        <v>.</v>
      </c>
      <c r="J51">
        <f t="shared" si="36"/>
        <v>3</v>
      </c>
      <c r="K51" t="str">
        <f t="shared" si="29"/>
        <v>.</v>
      </c>
      <c r="L51">
        <f t="shared" si="36"/>
        <v>2</v>
      </c>
      <c r="M51" t="str">
        <f t="shared" si="25"/>
        <v/>
      </c>
      <c r="O51" t="str">
        <f t="shared" si="26"/>
        <v>.</v>
      </c>
      <c r="P51" t="s">
        <v>135</v>
      </c>
      <c r="Q51" t="str">
        <f t="shared" si="27"/>
        <v/>
      </c>
      <c r="S51" s="25" t="s">
        <v>77</v>
      </c>
    </row>
    <row r="52" spans="1:20" ht="9.9499999999999993" customHeight="1" thickBot="1" x14ac:dyDescent="0.3">
      <c r="A52" s="63"/>
      <c r="B52" s="15"/>
      <c r="C52" s="15"/>
      <c r="D52" s="64"/>
      <c r="E52" s="65"/>
      <c r="F52" s="66"/>
      <c r="G52" s="95"/>
      <c r="H52">
        <f>H50</f>
        <v>2</v>
      </c>
      <c r="I52" t="str">
        <f t="shared" si="29"/>
        <v>.</v>
      </c>
      <c r="J52">
        <f>J50</f>
        <v>3</v>
      </c>
      <c r="K52" t="str">
        <f t="shared" si="29"/>
        <v>.</v>
      </c>
      <c r="L52">
        <f>L50</f>
        <v>2</v>
      </c>
      <c r="M52" t="str">
        <f t="shared" si="25"/>
        <v/>
      </c>
      <c r="O52" t="str">
        <f t="shared" si="26"/>
        <v/>
      </c>
      <c r="Q52" t="str">
        <f t="shared" si="27"/>
        <v/>
      </c>
      <c r="S52" s="25" t="s">
        <v>77</v>
      </c>
    </row>
    <row r="53" spans="1:20" ht="49.5" customHeight="1" x14ac:dyDescent="0.25">
      <c r="A53" s="67" t="str">
        <f>CONCATENATE(H53,I53,J53,K53,L53,M53,N53,O53,P53,Q53)</f>
        <v>2.3.3</v>
      </c>
      <c r="B53" s="52" t="s">
        <v>127</v>
      </c>
      <c r="C53" s="218" t="str">
        <f>CONCATENATE(Q53,S53,T53)</f>
        <v xml:space="preserve"> SW licence pro OS</v>
      </c>
      <c r="D53" s="218"/>
      <c r="E53" s="53" t="s">
        <v>7</v>
      </c>
      <c r="F53" s="68"/>
      <c r="G53" s="95"/>
      <c r="H53">
        <f>H15</f>
        <v>2</v>
      </c>
      <c r="I53" t="str">
        <f t="shared" si="29"/>
        <v>.</v>
      </c>
      <c r="J53">
        <f t="shared" ref="J53:J54" si="44">J52</f>
        <v>3</v>
      </c>
      <c r="K53" t="str">
        <f t="shared" si="29"/>
        <v>.</v>
      </c>
      <c r="L53" s="11">
        <f>L52+1</f>
        <v>3</v>
      </c>
      <c r="M53" t="str">
        <f t="shared" si="25"/>
        <v/>
      </c>
      <c r="O53" t="str">
        <f t="shared" si="26"/>
        <v/>
      </c>
      <c r="Q53" t="str">
        <f t="shared" si="27"/>
        <v/>
      </c>
      <c r="S53" s="25" t="s">
        <v>77</v>
      </c>
      <c r="T53" s="11" t="s">
        <v>258</v>
      </c>
    </row>
    <row r="54" spans="1:20" ht="26.25" customHeight="1" x14ac:dyDescent="0.25">
      <c r="A54" s="231"/>
      <c r="B54" s="232" t="s">
        <v>205</v>
      </c>
      <c r="C54" s="233" t="s">
        <v>259</v>
      </c>
      <c r="D54" s="233"/>
      <c r="E54" s="172" t="s">
        <v>252</v>
      </c>
      <c r="F54" s="173"/>
      <c r="G54" s="95"/>
      <c r="H54">
        <f t="shared" ref="H54" si="45">H53</f>
        <v>2</v>
      </c>
      <c r="I54" t="str">
        <f t="shared" si="29"/>
        <v>.</v>
      </c>
      <c r="J54">
        <f t="shared" si="44"/>
        <v>3</v>
      </c>
      <c r="K54" t="str">
        <f t="shared" si="29"/>
        <v>.</v>
      </c>
      <c r="L54">
        <f t="shared" ref="L54:L62" si="46">L53</f>
        <v>3</v>
      </c>
      <c r="M54" t="str">
        <f t="shared" si="25"/>
        <v/>
      </c>
      <c r="O54" t="str">
        <f t="shared" si="26"/>
        <v/>
      </c>
      <c r="Q54" t="str">
        <f t="shared" si="27"/>
        <v/>
      </c>
      <c r="S54" s="25" t="s">
        <v>77</v>
      </c>
    </row>
    <row r="55" spans="1:20" ht="36" customHeight="1" x14ac:dyDescent="0.25">
      <c r="A55" s="231"/>
      <c r="B55" s="232"/>
      <c r="C55" s="233"/>
      <c r="D55" s="233"/>
      <c r="E55" s="234"/>
      <c r="F55" s="235"/>
      <c r="G55" s="95" t="s">
        <v>248</v>
      </c>
      <c r="H55">
        <f>H54</f>
        <v>2</v>
      </c>
      <c r="I55" t="str">
        <f t="shared" si="29"/>
        <v>.</v>
      </c>
      <c r="J55">
        <f>J54</f>
        <v>3</v>
      </c>
      <c r="K55" t="str">
        <f t="shared" si="29"/>
        <v>.</v>
      </c>
      <c r="L55">
        <f t="shared" si="46"/>
        <v>3</v>
      </c>
      <c r="M55" t="str">
        <f t="shared" si="25"/>
        <v/>
      </c>
      <c r="O55" t="str">
        <f t="shared" si="26"/>
        <v/>
      </c>
      <c r="Q55" t="str">
        <f t="shared" si="27"/>
        <v/>
      </c>
      <c r="S55" s="25" t="s">
        <v>77</v>
      </c>
    </row>
    <row r="56" spans="1:20" ht="27.75" customHeight="1" x14ac:dyDescent="0.25">
      <c r="A56" s="69" t="str">
        <f t="shared" ref="A56:A62" si="47">CONCATENATE(H56,I56,J56,K56,L56,M56,N56,O56,P56,Q56)</f>
        <v>2.3.3.a</v>
      </c>
      <c r="B56" s="34" t="s">
        <v>215</v>
      </c>
      <c r="C56" s="205" t="s">
        <v>274</v>
      </c>
      <c r="D56" s="205"/>
      <c r="E56" s="205"/>
      <c r="F56" s="206"/>
      <c r="G56" s="95"/>
      <c r="H56">
        <f t="shared" ref="H56" si="48">H55</f>
        <v>2</v>
      </c>
      <c r="I56" t="str">
        <f t="shared" si="29"/>
        <v>.</v>
      </c>
      <c r="J56">
        <f t="shared" ref="J56" si="49">J55</f>
        <v>3</v>
      </c>
      <c r="K56" t="str">
        <f t="shared" si="29"/>
        <v>.</v>
      </c>
      <c r="L56">
        <f t="shared" si="46"/>
        <v>3</v>
      </c>
      <c r="M56" t="str">
        <f t="shared" si="25"/>
        <v/>
      </c>
      <c r="O56" t="str">
        <f t="shared" si="26"/>
        <v>.</v>
      </c>
      <c r="P56" t="s">
        <v>129</v>
      </c>
      <c r="Q56" t="str">
        <f t="shared" si="27"/>
        <v/>
      </c>
      <c r="S56" s="25" t="s">
        <v>77</v>
      </c>
    </row>
    <row r="57" spans="1:20" s="1" customFormat="1" ht="24.75" customHeight="1" x14ac:dyDescent="0.25">
      <c r="A57" s="69" t="str">
        <f t="shared" si="47"/>
        <v>2.3.3.b</v>
      </c>
      <c r="B57" s="207" t="str">
        <f>CONCATENATE("Cena Kč bez DPH za jednu položku ¨",T53,"¨ (Jednotková cena zboží - bude použita pro objednávky dílčích plnění")</f>
        <v>Cena Kč bez DPH za jednu položku ¨SW licence pro OS¨ (Jednotková cena zboží - bude použita pro objednávky dílčích plnění</v>
      </c>
      <c r="C57" s="207"/>
      <c r="D57" s="207"/>
      <c r="E57" s="213"/>
      <c r="F57" s="214"/>
      <c r="G57" s="35"/>
      <c r="H57">
        <f>H55</f>
        <v>2</v>
      </c>
      <c r="I57" t="str">
        <f t="shared" si="29"/>
        <v>.</v>
      </c>
      <c r="J57">
        <f>J55</f>
        <v>3</v>
      </c>
      <c r="K57" t="str">
        <f t="shared" si="29"/>
        <v>.</v>
      </c>
      <c r="L57">
        <f t="shared" si="46"/>
        <v>3</v>
      </c>
      <c r="M57" t="str">
        <f t="shared" si="25"/>
        <v/>
      </c>
      <c r="N57"/>
      <c r="O57" t="str">
        <f t="shared" si="26"/>
        <v>.</v>
      </c>
      <c r="P57" t="s">
        <v>130</v>
      </c>
      <c r="Q57" t="str">
        <f t="shared" si="27"/>
        <v/>
      </c>
      <c r="R57" s="25"/>
      <c r="S57" s="25" t="s">
        <v>77</v>
      </c>
    </row>
    <row r="58" spans="1:20" ht="26.25" customHeight="1" thickBot="1" x14ac:dyDescent="0.3">
      <c r="A58" s="70" t="str">
        <f t="shared" si="47"/>
        <v>2.3.3.c</v>
      </c>
      <c r="B58" s="208" t="str">
        <f>CONCATENATE("Celková cena Kč bez DPH za všechny kusy - ",C56," ks ¨",T53,"¨ (řádek ", A56," krát řádek ",A57,")")</f>
        <v>Celková cena Kč bez DPH za všechny kusy - 11 ks ¨SW licence pro OS¨ (řádek 2.3.3.a krát řádek 2.3.3.b)</v>
      </c>
      <c r="C58" s="208"/>
      <c r="D58" s="208"/>
      <c r="E58" s="209"/>
      <c r="F58" s="210"/>
      <c r="G58" s="97"/>
      <c r="H58">
        <f t="shared" ref="H58:J62" si="50">H57</f>
        <v>2</v>
      </c>
      <c r="I58" t="str">
        <f t="shared" si="29"/>
        <v>.</v>
      </c>
      <c r="J58">
        <f t="shared" ref="J58:J59" si="51">J57</f>
        <v>3</v>
      </c>
      <c r="K58" t="str">
        <f t="shared" si="29"/>
        <v>.</v>
      </c>
      <c r="L58">
        <f t="shared" si="46"/>
        <v>3</v>
      </c>
      <c r="M58" t="str">
        <f t="shared" si="25"/>
        <v/>
      </c>
      <c r="O58" t="str">
        <f t="shared" si="26"/>
        <v>.</v>
      </c>
      <c r="P58" t="s">
        <v>131</v>
      </c>
      <c r="Q58" t="str">
        <f t="shared" si="27"/>
        <v/>
      </c>
      <c r="S58" s="25" t="s">
        <v>77</v>
      </c>
    </row>
    <row r="59" spans="1:20" ht="18" x14ac:dyDescent="0.25">
      <c r="A59" s="76" t="str">
        <f t="shared" si="47"/>
        <v>2.3.3.d</v>
      </c>
      <c r="B59" s="46" t="s">
        <v>224</v>
      </c>
      <c r="C59" s="47" t="s">
        <v>225</v>
      </c>
      <c r="D59" s="48" t="s">
        <v>0</v>
      </c>
      <c r="E59" s="229"/>
      <c r="F59" s="230"/>
      <c r="G59" s="95"/>
      <c r="H59">
        <f t="shared" si="50"/>
        <v>2</v>
      </c>
      <c r="I59" t="str">
        <f t="shared" si="29"/>
        <v>.</v>
      </c>
      <c r="J59">
        <f t="shared" si="51"/>
        <v>3</v>
      </c>
      <c r="K59" t="str">
        <f t="shared" si="29"/>
        <v>.</v>
      </c>
      <c r="L59">
        <f t="shared" si="46"/>
        <v>3</v>
      </c>
      <c r="M59" t="str">
        <f t="shared" si="25"/>
        <v/>
      </c>
      <c r="O59" t="str">
        <f t="shared" si="26"/>
        <v>.</v>
      </c>
      <c r="P59" t="s">
        <v>128</v>
      </c>
      <c r="Q59" t="str">
        <f t="shared" si="27"/>
        <v/>
      </c>
      <c r="S59" s="25" t="s">
        <v>77</v>
      </c>
    </row>
    <row r="60" spans="1:20" ht="30" x14ac:dyDescent="0.25">
      <c r="A60" s="73" t="str">
        <f t="shared" si="47"/>
        <v>2.3.3.e</v>
      </c>
      <c r="B60" s="40" t="s">
        <v>226</v>
      </c>
      <c r="C60" s="2" t="s">
        <v>47</v>
      </c>
      <c r="D60" s="8" t="s">
        <v>0</v>
      </c>
      <c r="E60" s="211"/>
      <c r="F60" s="212"/>
      <c r="G60" s="95"/>
      <c r="H60">
        <f t="shared" si="50"/>
        <v>2</v>
      </c>
      <c r="I60" t="str">
        <f t="shared" si="29"/>
        <v>.</v>
      </c>
      <c r="J60">
        <f t="shared" si="50"/>
        <v>3</v>
      </c>
      <c r="K60" t="str">
        <f t="shared" si="29"/>
        <v>.</v>
      </c>
      <c r="L60">
        <f t="shared" si="46"/>
        <v>3</v>
      </c>
      <c r="M60" t="str">
        <f t="shared" si="25"/>
        <v/>
      </c>
      <c r="O60" t="str">
        <f t="shared" si="26"/>
        <v>.</v>
      </c>
      <c r="P60" t="s">
        <v>132</v>
      </c>
      <c r="Q60" t="str">
        <f t="shared" si="27"/>
        <v/>
      </c>
      <c r="S60" s="25" t="s">
        <v>77</v>
      </c>
    </row>
    <row r="61" spans="1:20" ht="36" x14ac:dyDescent="0.25">
      <c r="A61" s="73" t="str">
        <f t="shared" si="47"/>
        <v>2.3.3.f</v>
      </c>
      <c r="B61" s="40" t="s">
        <v>227</v>
      </c>
      <c r="C61" s="2" t="s">
        <v>240</v>
      </c>
      <c r="D61" s="8" t="s">
        <v>0</v>
      </c>
      <c r="E61" s="211"/>
      <c r="F61" s="212"/>
      <c r="G61" s="95"/>
      <c r="H61">
        <f t="shared" si="50"/>
        <v>2</v>
      </c>
      <c r="I61" t="str">
        <f t="shared" si="29"/>
        <v>.</v>
      </c>
      <c r="J61">
        <f t="shared" si="50"/>
        <v>3</v>
      </c>
      <c r="K61" t="str">
        <f t="shared" si="29"/>
        <v>.</v>
      </c>
      <c r="L61">
        <f t="shared" si="46"/>
        <v>3</v>
      </c>
      <c r="M61" t="str">
        <f t="shared" si="25"/>
        <v/>
      </c>
      <c r="O61" t="str">
        <f t="shared" si="26"/>
        <v>.</v>
      </c>
      <c r="P61" t="s">
        <v>133</v>
      </c>
      <c r="Q61" t="str">
        <f t="shared" si="27"/>
        <v/>
      </c>
      <c r="S61" s="25" t="s">
        <v>77</v>
      </c>
    </row>
    <row r="62" spans="1:20" ht="18.75" thickBot="1" x14ac:dyDescent="0.3">
      <c r="A62" s="62" t="str">
        <f t="shared" si="47"/>
        <v>2.3.3.g</v>
      </c>
      <c r="B62" s="45" t="s">
        <v>4</v>
      </c>
      <c r="C62" s="5" t="s">
        <v>104</v>
      </c>
      <c r="D62" s="10" t="s">
        <v>6</v>
      </c>
      <c r="E62" s="227"/>
      <c r="F62" s="228"/>
      <c r="G62" s="95"/>
      <c r="H62">
        <f t="shared" si="50"/>
        <v>2</v>
      </c>
      <c r="I62" t="str">
        <f t="shared" si="29"/>
        <v>.</v>
      </c>
      <c r="J62">
        <f t="shared" si="50"/>
        <v>3</v>
      </c>
      <c r="K62" t="str">
        <f t="shared" si="29"/>
        <v>.</v>
      </c>
      <c r="L62">
        <f t="shared" si="46"/>
        <v>3</v>
      </c>
      <c r="M62" t="str">
        <f t="shared" si="25"/>
        <v/>
      </c>
      <c r="O62" t="str">
        <f t="shared" si="26"/>
        <v>.</v>
      </c>
      <c r="P62" t="s">
        <v>134</v>
      </c>
      <c r="Q62" t="str">
        <f t="shared" si="27"/>
        <v/>
      </c>
      <c r="S62" s="25" t="s">
        <v>77</v>
      </c>
    </row>
    <row r="63" spans="1:20" ht="9.9499999999999993" customHeight="1" x14ac:dyDescent="0.25">
      <c r="A63" s="63"/>
      <c r="B63" s="15"/>
      <c r="C63" s="15"/>
      <c r="D63" s="64"/>
      <c r="E63" s="65"/>
      <c r="F63" s="66"/>
      <c r="G63" s="95"/>
      <c r="I63" t="str">
        <f t="shared" si="29"/>
        <v/>
      </c>
      <c r="K63" t="str">
        <f t="shared" si="29"/>
        <v/>
      </c>
      <c r="M63" t="str">
        <f t="shared" si="25"/>
        <v/>
      </c>
      <c r="O63" t="str">
        <f t="shared" si="26"/>
        <v/>
      </c>
      <c r="Q63" t="str">
        <f t="shared" si="27"/>
        <v/>
      </c>
      <c r="S63" s="25" t="s">
        <v>77</v>
      </c>
    </row>
    <row r="64" spans="1:20" ht="13.5" customHeight="1" x14ac:dyDescent="0.25">
      <c r="A64" s="221" t="s">
        <v>42</v>
      </c>
      <c r="B64" s="222"/>
      <c r="C64" s="222"/>
      <c r="D64" s="222"/>
      <c r="E64" s="222"/>
      <c r="F64" s="223"/>
      <c r="G64" s="95"/>
      <c r="I64" t="str">
        <f t="shared" si="29"/>
        <v/>
      </c>
      <c r="K64" t="str">
        <f t="shared" ref="K64:K66" si="52">IF(L64,".","")</f>
        <v/>
      </c>
      <c r="M64" t="str">
        <f t="shared" ref="M64:M66" si="53">IF(N64,".","")</f>
        <v/>
      </c>
      <c r="O64" t="str">
        <f t="shared" ref="O64:O66" si="54">IF(P64,".","")</f>
        <v/>
      </c>
      <c r="Q64" t="str">
        <f t="shared" si="27"/>
        <v/>
      </c>
      <c r="S64" s="25" t="s">
        <v>77</v>
      </c>
    </row>
    <row r="65" spans="1:19" ht="14.25" customHeight="1" x14ac:dyDescent="0.25">
      <c r="A65" s="221" t="s">
        <v>43</v>
      </c>
      <c r="B65" s="222"/>
      <c r="C65" s="222"/>
      <c r="D65" s="222"/>
      <c r="E65" s="222"/>
      <c r="F65" s="223"/>
      <c r="G65" s="95"/>
      <c r="I65" t="str">
        <f t="shared" si="29"/>
        <v/>
      </c>
      <c r="K65" t="str">
        <f t="shared" si="52"/>
        <v/>
      </c>
      <c r="M65" t="str">
        <f t="shared" si="53"/>
        <v/>
      </c>
      <c r="O65" t="str">
        <f t="shared" si="54"/>
        <v/>
      </c>
      <c r="Q65" t="str">
        <f t="shared" si="27"/>
        <v/>
      </c>
      <c r="S65" s="25" t="s">
        <v>77</v>
      </c>
    </row>
    <row r="66" spans="1:19" ht="13.5" customHeight="1" thickBot="1" x14ac:dyDescent="0.3">
      <c r="A66" s="224" t="s">
        <v>44</v>
      </c>
      <c r="B66" s="225"/>
      <c r="C66" s="225"/>
      <c r="D66" s="225"/>
      <c r="E66" s="225"/>
      <c r="F66" s="226"/>
      <c r="G66" s="95"/>
      <c r="I66" t="str">
        <f t="shared" si="29"/>
        <v/>
      </c>
      <c r="K66" t="str">
        <f t="shared" si="52"/>
        <v/>
      </c>
      <c r="M66" t="str">
        <f t="shared" si="53"/>
        <v/>
      </c>
      <c r="O66" t="str">
        <f t="shared" si="54"/>
        <v/>
      </c>
      <c r="Q66" t="str">
        <f t="shared" si="27"/>
        <v/>
      </c>
      <c r="S66" s="25" t="s">
        <v>77</v>
      </c>
    </row>
    <row r="67" spans="1:19" ht="15.75" thickTop="1" x14ac:dyDescent="0.25"/>
  </sheetData>
  <sheetProtection password="F0A3" sheet="1" objects="1" scenarios="1"/>
  <protectedRanges>
    <protectedRange sqref="E10 E11 F13 E15 E17 E18 E19:F38 F41 E43 E45:F51 F53 E55 E57:F61 E62" name="Oblast2"/>
    <protectedRange sqref="E10 E11 F13 E15 E17:F38 F41 E43 E45:F51 F53 E55 E57:F62" name="Oblast1"/>
  </protectedRanges>
  <mergeCells count="75">
    <mergeCell ref="E51:F51"/>
    <mergeCell ref="C53:D53"/>
    <mergeCell ref="E31:F31"/>
    <mergeCell ref="E32:F32"/>
    <mergeCell ref="E33:F33"/>
    <mergeCell ref="E34:F34"/>
    <mergeCell ref="B17:D17"/>
    <mergeCell ref="B18:D18"/>
    <mergeCell ref="B45:D45"/>
    <mergeCell ref="B46:D46"/>
    <mergeCell ref="E50:F50"/>
    <mergeCell ref="B10:D10"/>
    <mergeCell ref="E10:F10"/>
    <mergeCell ref="E11:F11"/>
    <mergeCell ref="C41:D41"/>
    <mergeCell ref="A42:A43"/>
    <mergeCell ref="B42:B43"/>
    <mergeCell ref="C42:D43"/>
    <mergeCell ref="E35:F35"/>
    <mergeCell ref="E36:F36"/>
    <mergeCell ref="E37:F37"/>
    <mergeCell ref="E38:F38"/>
    <mergeCell ref="E29:F29"/>
    <mergeCell ref="E30:F30"/>
    <mergeCell ref="E23:F23"/>
    <mergeCell ref="E24:F24"/>
    <mergeCell ref="E25:F25"/>
    <mergeCell ref="E26:F26"/>
    <mergeCell ref="E27:F27"/>
    <mergeCell ref="E28:F28"/>
    <mergeCell ref="A64:F64"/>
    <mergeCell ref="E49:F49"/>
    <mergeCell ref="E42:F42"/>
    <mergeCell ref="E43:F43"/>
    <mergeCell ref="E46:F46"/>
    <mergeCell ref="E45:F45"/>
    <mergeCell ref="C44:F44"/>
    <mergeCell ref="A54:A55"/>
    <mergeCell ref="B54:B55"/>
    <mergeCell ref="C54:D55"/>
    <mergeCell ref="B57:D57"/>
    <mergeCell ref="E57:F57"/>
    <mergeCell ref="B58:D58"/>
    <mergeCell ref="A65:F65"/>
    <mergeCell ref="A66:F66"/>
    <mergeCell ref="E19:F19"/>
    <mergeCell ref="E20:F20"/>
    <mergeCell ref="E21:F21"/>
    <mergeCell ref="E22:F22"/>
    <mergeCell ref="E62:F62"/>
    <mergeCell ref="E60:F60"/>
    <mergeCell ref="E61:F61"/>
    <mergeCell ref="E55:F55"/>
    <mergeCell ref="E58:F58"/>
    <mergeCell ref="E59:F59"/>
    <mergeCell ref="E54:F54"/>
    <mergeCell ref="C56:F56"/>
    <mergeCell ref="E47:F47"/>
    <mergeCell ref="E48:F48"/>
    <mergeCell ref="C16:F16"/>
    <mergeCell ref="E17:F17"/>
    <mergeCell ref="E18:F18"/>
    <mergeCell ref="A4:C4"/>
    <mergeCell ref="C13:D13"/>
    <mergeCell ref="A14:A15"/>
    <mergeCell ref="B14:B15"/>
    <mergeCell ref="C14:D15"/>
    <mergeCell ref="E14:F14"/>
    <mergeCell ref="E15:F15"/>
    <mergeCell ref="C8:F9"/>
    <mergeCell ref="C6:D6"/>
    <mergeCell ref="E6:F6"/>
    <mergeCell ref="C7:F7"/>
    <mergeCell ref="A8:A9"/>
    <mergeCell ref="B8:B9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Header>&amp;C&amp;"-,Tučné"&amp;20&amp;K09-024Technická specifikace vzorků</oddHeader>
    <oddFooter>&amp;L&amp;16&amp;F / &amp;A&amp;R&amp;16strana &amp;"-,Tučné"&amp;P&amp;"-,Obyčejné" z &amp;N</oddFooter>
  </headerFooter>
  <rowBreaks count="1" manualBreakCount="1">
    <brk id="39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view="pageBreakPreview" zoomScale="90" zoomScaleNormal="100" zoomScaleSheetLayoutView="90" workbookViewId="0">
      <selection activeCell="E6" sqref="E6:F6"/>
    </sheetView>
  </sheetViews>
  <sheetFormatPr defaultRowHeight="15" x14ac:dyDescent="0.25"/>
  <cols>
    <col min="1" max="1" width="6.85546875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29.710937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2" width="9.140625" hidden="1" customWidth="1"/>
  </cols>
  <sheetData>
    <row r="1" spans="1:20" ht="15.75" x14ac:dyDescent="0.25">
      <c r="A1" s="30"/>
      <c r="B1" s="20" t="s">
        <v>124</v>
      </c>
      <c r="C1" s="19"/>
      <c r="D1" s="20"/>
      <c r="E1" s="20" t="s">
        <v>125</v>
      </c>
      <c r="F1" s="21">
        <v>7</v>
      </c>
      <c r="G1" s="9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25" si="3">IF(R1,".","")</f>
        <v/>
      </c>
      <c r="S1" s="25" t="s">
        <v>77</v>
      </c>
    </row>
    <row r="2" spans="1:20" ht="16.5" thickBot="1" x14ac:dyDescent="0.3">
      <c r="A2" s="31"/>
      <c r="B2" s="23" t="s">
        <v>126</v>
      </c>
      <c r="C2" s="22"/>
      <c r="D2" s="23"/>
      <c r="E2" s="23" t="s">
        <v>125</v>
      </c>
      <c r="F2" s="24">
        <v>1</v>
      </c>
      <c r="G2" s="9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G3" s="95"/>
      <c r="I3" t="str">
        <f t="shared" ref="I3:K21" si="4">IF(ISBLANK(J3),"",".")</f>
        <v/>
      </c>
      <c r="K3" t="str">
        <f t="shared" si="4"/>
        <v/>
      </c>
      <c r="M3" t="str">
        <f t="shared" ref="M3:M22" si="5">IF(ISBLANK(N3),"",".")</f>
        <v/>
      </c>
      <c r="O3" t="str">
        <f t="shared" ref="O3:O25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160" t="s">
        <v>123</v>
      </c>
      <c r="B4" s="161"/>
      <c r="C4" s="161"/>
      <c r="D4" s="16">
        <f>H4</f>
        <v>3</v>
      </c>
      <c r="E4" s="17" t="str">
        <f>T4</f>
        <v>Síťové prvky</v>
      </c>
      <c r="F4" s="18"/>
      <c r="G4" s="95"/>
      <c r="H4" s="11">
        <v>3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155</v>
      </c>
    </row>
    <row r="5" spans="1:20" ht="9.9499999999999993" customHeight="1" thickBot="1" x14ac:dyDescent="0.3">
      <c r="A5" s="63"/>
      <c r="B5" s="15"/>
      <c r="C5" s="15"/>
      <c r="D5" s="64"/>
      <c r="E5" s="65"/>
      <c r="F5" s="66"/>
      <c r="H5">
        <f>H4</f>
        <v>3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93" t="s">
        <v>203</v>
      </c>
      <c r="B6" s="94" t="s">
        <v>202</v>
      </c>
      <c r="C6" s="271" t="s">
        <v>209</v>
      </c>
      <c r="D6" s="272"/>
      <c r="E6" s="269" t="s">
        <v>206</v>
      </c>
      <c r="F6" s="270"/>
      <c r="G6" s="95"/>
      <c r="H6">
        <f>H5</f>
        <v>3</v>
      </c>
      <c r="I6" t="str">
        <f t="shared" ref="I6" si="7">IF(ISBLANK(J6),"",".")</f>
        <v>.</v>
      </c>
      <c r="J6">
        <v>1</v>
      </c>
      <c r="K6" t="str">
        <f t="shared" ref="K6" si="8">IF(ISBLANK(L6),"",".")</f>
        <v/>
      </c>
      <c r="M6" t="str">
        <f t="shared" ref="M6" si="9">IF(ISBLANK(N6),"",".")</f>
        <v/>
      </c>
      <c r="O6" t="str">
        <f t="shared" ref="O6" si="10">IF(ISBLANK(P6),"",".")</f>
        <v/>
      </c>
      <c r="Q6" t="str">
        <f t="shared" si="3"/>
        <v/>
      </c>
      <c r="S6" s="25" t="s">
        <v>77</v>
      </c>
    </row>
    <row r="7" spans="1:20" ht="49.5" customHeight="1" x14ac:dyDescent="0.25">
      <c r="A7" s="86" t="str">
        <f>CONCATENATE(H7,I7,J7,K7,L7,M7,N7,O7,P7,Q7)</f>
        <v>3.1</v>
      </c>
      <c r="B7" s="36" t="s">
        <v>127</v>
      </c>
      <c r="C7" s="259" t="str">
        <f>CONCATENATE(Q7,S7,T7)</f>
        <v xml:space="preserve"> Modul 10GB pro switch</v>
      </c>
      <c r="D7" s="259"/>
      <c r="E7" s="38" t="s">
        <v>7</v>
      </c>
      <c r="F7" s="87"/>
      <c r="G7" s="95"/>
      <c r="H7">
        <f>H6</f>
        <v>3</v>
      </c>
      <c r="I7" t="str">
        <f t="shared" si="4"/>
        <v>.</v>
      </c>
      <c r="J7">
        <f>J6</f>
        <v>1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25" t="s">
        <v>77</v>
      </c>
      <c r="T7" s="11" t="s">
        <v>171</v>
      </c>
    </row>
    <row r="8" spans="1:20" ht="28.5" customHeight="1" x14ac:dyDescent="0.25">
      <c r="A8" s="273"/>
      <c r="B8" s="166" t="s">
        <v>205</v>
      </c>
      <c r="C8" s="233" t="s">
        <v>172</v>
      </c>
      <c r="D8" s="233"/>
      <c r="E8" s="172" t="s">
        <v>252</v>
      </c>
      <c r="F8" s="275"/>
      <c r="G8" s="95"/>
      <c r="H8">
        <f t="shared" ref="H8:J10" si="11">H7</f>
        <v>3</v>
      </c>
      <c r="I8" t="str">
        <f t="shared" si="4"/>
        <v>.</v>
      </c>
      <c r="J8">
        <f t="shared" si="11"/>
        <v>1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25" t="s">
        <v>77</v>
      </c>
    </row>
    <row r="9" spans="1:20" ht="36" customHeight="1" x14ac:dyDescent="0.25">
      <c r="A9" s="273"/>
      <c r="B9" s="167"/>
      <c r="C9" s="233"/>
      <c r="D9" s="233"/>
      <c r="E9" s="234"/>
      <c r="F9" s="276"/>
      <c r="G9" s="95" t="s">
        <v>178</v>
      </c>
      <c r="H9">
        <f>H8</f>
        <v>3</v>
      </c>
      <c r="I9" t="str">
        <f t="shared" si="4"/>
        <v>.</v>
      </c>
      <c r="J9">
        <f>J8</f>
        <v>1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25" t="s">
        <v>77</v>
      </c>
    </row>
    <row r="10" spans="1:20" ht="27.75" customHeight="1" x14ac:dyDescent="0.25">
      <c r="A10" s="88" t="str">
        <f t="shared" ref="A10:A12" si="12">CONCATENATE(H10,I10,J10,K10,L10,M10,N10,O10,P10,Q10)</f>
        <v>3.1.a</v>
      </c>
      <c r="B10" s="34" t="s">
        <v>215</v>
      </c>
      <c r="C10" s="196" t="s">
        <v>200</v>
      </c>
      <c r="D10" s="197"/>
      <c r="E10" s="197"/>
      <c r="F10" s="274"/>
      <c r="G10" s="35"/>
      <c r="H10">
        <f t="shared" si="11"/>
        <v>3</v>
      </c>
      <c r="I10" t="str">
        <f t="shared" ref="I10:K10" si="13">IF(ISBLANK(J10),"",".")</f>
        <v>.</v>
      </c>
      <c r="J10">
        <f t="shared" si="11"/>
        <v>1</v>
      </c>
      <c r="K10" t="str">
        <f t="shared" si="13"/>
        <v/>
      </c>
      <c r="M10" t="str">
        <f t="shared" ref="M10" si="14">IF(ISBLANK(N10),"",".")</f>
        <v/>
      </c>
      <c r="O10" t="str">
        <f t="shared" ref="O10" si="15">IF(ISBLANK(P10),"",".")</f>
        <v>.</v>
      </c>
      <c r="P10" t="s">
        <v>129</v>
      </c>
      <c r="Q10" t="str">
        <f t="shared" si="3"/>
        <v/>
      </c>
      <c r="S10" s="25" t="s">
        <v>77</v>
      </c>
    </row>
    <row r="11" spans="1:20" s="1" customFormat="1" ht="24.75" customHeight="1" x14ac:dyDescent="0.25">
      <c r="A11" s="88" t="str">
        <f t="shared" si="12"/>
        <v>3.1.b</v>
      </c>
      <c r="B11" s="155" t="str">
        <f>CONCATENATE("Cena Kč bez DPH za jednu položku (",T7,")")</f>
        <v>Cena Kč bez DPH za jednu položku (Modul 10GB pro switch)</v>
      </c>
      <c r="C11" s="155"/>
      <c r="D11" s="156"/>
      <c r="E11" s="213"/>
      <c r="F11" s="285"/>
      <c r="G11" s="95"/>
      <c r="H11">
        <f>H9</f>
        <v>3</v>
      </c>
      <c r="I11" t="str">
        <f t="shared" si="4"/>
        <v>.</v>
      </c>
      <c r="J11">
        <f>J9</f>
        <v>1</v>
      </c>
      <c r="K11" t="str">
        <f t="shared" si="4"/>
        <v/>
      </c>
      <c r="L11"/>
      <c r="M11" t="str">
        <f t="shared" si="5"/>
        <v/>
      </c>
      <c r="N11"/>
      <c r="O11" t="str">
        <f t="shared" si="6"/>
        <v>.</v>
      </c>
      <c r="P11" t="s">
        <v>130</v>
      </c>
      <c r="Q11" t="str">
        <f t="shared" si="3"/>
        <v/>
      </c>
      <c r="R11" s="25"/>
      <c r="S11" s="25" t="s">
        <v>77</v>
      </c>
    </row>
    <row r="12" spans="1:20" ht="26.25" customHeight="1" thickBot="1" x14ac:dyDescent="0.3">
      <c r="A12" s="88" t="str">
        <f t="shared" si="12"/>
        <v>3.1.c</v>
      </c>
      <c r="B12" s="291" t="str">
        <f>CONCATENATE("Celková cena Kč bez DPH za všechny kusy - ",C10," ks ¨",T7,"¨ - HODNOTA POUŽITÁ PRO HODNOCENÍ NABÍDEK")</f>
        <v>Celková cena Kč bez DPH za všechny kusy - 1 ks ¨Modul 10GB pro switch¨ - HODNOTA POUŽITÁ PRO HODNOCENÍ NABÍDEK</v>
      </c>
      <c r="C12" s="291"/>
      <c r="D12" s="292"/>
      <c r="E12" s="209"/>
      <c r="F12" s="286"/>
      <c r="G12" s="95"/>
      <c r="H12">
        <f t="shared" ref="H12:J20" si="16">H11</f>
        <v>3</v>
      </c>
      <c r="I12" t="str">
        <f t="shared" si="4"/>
        <v>.</v>
      </c>
      <c r="J12">
        <f t="shared" ref="J12:J18" si="17">J11</f>
        <v>1</v>
      </c>
      <c r="K12" t="str">
        <f t="shared" si="4"/>
        <v/>
      </c>
      <c r="M12" t="str">
        <f t="shared" si="5"/>
        <v/>
      </c>
      <c r="O12" t="str">
        <f t="shared" si="6"/>
        <v>.</v>
      </c>
      <c r="P12" t="s">
        <v>131</v>
      </c>
      <c r="Q12" t="str">
        <f t="shared" si="3"/>
        <v/>
      </c>
      <c r="S12" s="25" t="s">
        <v>77</v>
      </c>
    </row>
    <row r="13" spans="1:20" ht="15.75" x14ac:dyDescent="0.25">
      <c r="A13" s="287" t="str">
        <f>CONCATENATE("Technické parametry - ",T7)</f>
        <v>Technické parametry - Modul 10GB pro switch</v>
      </c>
      <c r="B13" s="288"/>
      <c r="C13" s="289"/>
      <c r="D13" s="289"/>
      <c r="E13" s="289"/>
      <c r="F13" s="290"/>
      <c r="G13" s="95"/>
      <c r="H13">
        <f t="shared" si="16"/>
        <v>3</v>
      </c>
      <c r="I13" t="str">
        <f t="shared" si="4"/>
        <v>.</v>
      </c>
      <c r="J13">
        <f t="shared" si="17"/>
        <v>1</v>
      </c>
      <c r="K13" t="str">
        <f t="shared" si="4"/>
        <v/>
      </c>
      <c r="M13" t="str">
        <f t="shared" si="5"/>
        <v/>
      </c>
      <c r="O13" t="str">
        <f t="shared" si="6"/>
        <v/>
      </c>
      <c r="Q13" t="str">
        <f t="shared" si="3"/>
        <v/>
      </c>
      <c r="S13" s="25" t="s">
        <v>77</v>
      </c>
    </row>
    <row r="14" spans="1:20" ht="18" x14ac:dyDescent="0.25">
      <c r="A14" s="90" t="str">
        <f>CONCATENATE(H14,I14,J14,K14,L14,M14,N14,O14,P14,Q14)</f>
        <v>3.1.d</v>
      </c>
      <c r="B14" s="26" t="s">
        <v>176</v>
      </c>
      <c r="C14" s="2" t="s">
        <v>175</v>
      </c>
      <c r="D14" s="8" t="s">
        <v>0</v>
      </c>
      <c r="E14" s="211"/>
      <c r="F14" s="278"/>
      <c r="G14" s="95"/>
      <c r="H14">
        <f>H13</f>
        <v>3</v>
      </c>
      <c r="I14" t="str">
        <f t="shared" si="4"/>
        <v>.</v>
      </c>
      <c r="J14">
        <f>J13</f>
        <v>1</v>
      </c>
      <c r="K14" t="str">
        <f t="shared" si="4"/>
        <v/>
      </c>
      <c r="M14" t="str">
        <f t="shared" si="5"/>
        <v/>
      </c>
      <c r="O14" t="str">
        <f t="shared" si="6"/>
        <v>.</v>
      </c>
      <c r="P14" t="s">
        <v>128</v>
      </c>
      <c r="Q14" t="str">
        <f t="shared" si="3"/>
        <v/>
      </c>
      <c r="S14" s="25" t="s">
        <v>77</v>
      </c>
    </row>
    <row r="15" spans="1:20" ht="58.5" customHeight="1" x14ac:dyDescent="0.25">
      <c r="A15" s="88" t="str">
        <f t="shared" ref="A15:A21" si="18">CONCATENATE(H15,I15,J15,K15,L15,M15,N15,O15,P15,Q15)</f>
        <v>3.1.e</v>
      </c>
      <c r="B15" s="27" t="s">
        <v>164</v>
      </c>
      <c r="C15" s="2" t="s">
        <v>260</v>
      </c>
      <c r="D15" s="8" t="s">
        <v>0</v>
      </c>
      <c r="E15" s="211"/>
      <c r="F15" s="278"/>
      <c r="G15" s="95"/>
      <c r="H15">
        <f t="shared" si="16"/>
        <v>3</v>
      </c>
      <c r="I15" t="str">
        <f t="shared" si="4"/>
        <v>.</v>
      </c>
      <c r="J15">
        <f t="shared" si="17"/>
        <v>1</v>
      </c>
      <c r="K15" t="str">
        <f t="shared" si="4"/>
        <v/>
      </c>
      <c r="M15" t="str">
        <f t="shared" si="5"/>
        <v/>
      </c>
      <c r="O15" t="str">
        <f t="shared" si="6"/>
        <v>.</v>
      </c>
      <c r="P15" t="s">
        <v>132</v>
      </c>
      <c r="Q15" t="str">
        <f t="shared" si="3"/>
        <v/>
      </c>
      <c r="S15" s="25" t="s">
        <v>77</v>
      </c>
    </row>
    <row r="16" spans="1:20" ht="18" x14ac:dyDescent="0.25">
      <c r="A16" s="88" t="str">
        <f t="shared" si="18"/>
        <v>3.1.f</v>
      </c>
      <c r="B16" s="26" t="s">
        <v>156</v>
      </c>
      <c r="C16" s="2" t="s">
        <v>173</v>
      </c>
      <c r="D16" s="8" t="s">
        <v>6</v>
      </c>
      <c r="E16" s="211"/>
      <c r="F16" s="278"/>
      <c r="G16" s="95"/>
      <c r="H16">
        <f t="shared" si="16"/>
        <v>3</v>
      </c>
      <c r="I16" t="str">
        <f t="shared" si="4"/>
        <v>.</v>
      </c>
      <c r="J16">
        <f t="shared" si="17"/>
        <v>1</v>
      </c>
      <c r="K16" t="str">
        <f t="shared" si="4"/>
        <v/>
      </c>
      <c r="M16" t="str">
        <f t="shared" si="5"/>
        <v/>
      </c>
      <c r="O16" t="str">
        <f t="shared" si="6"/>
        <v>.</v>
      </c>
      <c r="P16" t="s">
        <v>133</v>
      </c>
      <c r="Q16" t="str">
        <f t="shared" si="3"/>
        <v/>
      </c>
      <c r="S16" s="25" t="s">
        <v>77</v>
      </c>
    </row>
    <row r="17" spans="1:20" ht="18" x14ac:dyDescent="0.25">
      <c r="A17" s="88" t="str">
        <f t="shared" si="18"/>
        <v>3.1.g</v>
      </c>
      <c r="B17" s="27" t="s">
        <v>177</v>
      </c>
      <c r="C17" s="2" t="s">
        <v>180</v>
      </c>
      <c r="D17" s="8" t="s">
        <v>6</v>
      </c>
      <c r="E17" s="211"/>
      <c r="F17" s="278"/>
      <c r="G17" s="35"/>
      <c r="H17">
        <f t="shared" si="16"/>
        <v>3</v>
      </c>
      <c r="I17" t="str">
        <f t="shared" si="4"/>
        <v>.</v>
      </c>
      <c r="J17">
        <f t="shared" si="17"/>
        <v>1</v>
      </c>
      <c r="K17" t="str">
        <f t="shared" si="4"/>
        <v/>
      </c>
      <c r="M17" t="str">
        <f t="shared" si="5"/>
        <v/>
      </c>
      <c r="O17" t="str">
        <f t="shared" si="6"/>
        <v>.</v>
      </c>
      <c r="P17" t="s">
        <v>134</v>
      </c>
      <c r="Q17" t="str">
        <f t="shared" si="3"/>
        <v/>
      </c>
      <c r="S17" s="25" t="s">
        <v>77</v>
      </c>
    </row>
    <row r="18" spans="1:20" ht="18" x14ac:dyDescent="0.25">
      <c r="A18" s="88" t="str">
        <f t="shared" si="18"/>
        <v>3.1.h</v>
      </c>
      <c r="B18" s="27" t="s">
        <v>157</v>
      </c>
      <c r="C18" s="2" t="s">
        <v>181</v>
      </c>
      <c r="D18" s="8" t="s">
        <v>0</v>
      </c>
      <c r="E18" s="211"/>
      <c r="F18" s="278"/>
      <c r="G18" s="97"/>
      <c r="H18">
        <f t="shared" si="16"/>
        <v>3</v>
      </c>
      <c r="I18" t="str">
        <f t="shared" si="4"/>
        <v>.</v>
      </c>
      <c r="J18">
        <f t="shared" si="17"/>
        <v>1</v>
      </c>
      <c r="K18" t="str">
        <f t="shared" si="4"/>
        <v/>
      </c>
      <c r="M18" t="str">
        <f t="shared" si="5"/>
        <v/>
      </c>
      <c r="O18" t="str">
        <f t="shared" si="6"/>
        <v>.</v>
      </c>
      <c r="P18" t="s">
        <v>135</v>
      </c>
      <c r="Q18" t="str">
        <f t="shared" si="3"/>
        <v/>
      </c>
      <c r="S18" s="25" t="s">
        <v>77</v>
      </c>
    </row>
    <row r="19" spans="1:20" ht="18" x14ac:dyDescent="0.25">
      <c r="A19" s="88" t="str">
        <f t="shared" si="18"/>
        <v>3.1.i</v>
      </c>
      <c r="B19" s="27" t="s">
        <v>158</v>
      </c>
      <c r="C19" s="2" t="s">
        <v>174</v>
      </c>
      <c r="D19" s="8" t="s">
        <v>0</v>
      </c>
      <c r="E19" s="211"/>
      <c r="F19" s="278"/>
      <c r="G19" s="95"/>
      <c r="H19">
        <f t="shared" si="16"/>
        <v>3</v>
      </c>
      <c r="I19" t="str">
        <f t="shared" si="4"/>
        <v>.</v>
      </c>
      <c r="J19">
        <f t="shared" si="16"/>
        <v>1</v>
      </c>
      <c r="K19" t="str">
        <f t="shared" si="4"/>
        <v/>
      </c>
      <c r="M19" t="str">
        <f t="shared" si="5"/>
        <v/>
      </c>
      <c r="O19" t="str">
        <f t="shared" si="6"/>
        <v>.</v>
      </c>
      <c r="P19" t="s">
        <v>136</v>
      </c>
      <c r="Q19" t="str">
        <f t="shared" si="3"/>
        <v/>
      </c>
      <c r="S19" s="25" t="s">
        <v>77</v>
      </c>
    </row>
    <row r="20" spans="1:20" ht="18" x14ac:dyDescent="0.25">
      <c r="A20" s="90" t="str">
        <f>CONCATENATE(H20,I20,J20,K20,L20,M20,N20,O20,P20,Q20)</f>
        <v>3.1.j</v>
      </c>
      <c r="B20" s="28" t="s">
        <v>2</v>
      </c>
      <c r="C20" s="4" t="s">
        <v>78</v>
      </c>
      <c r="D20" s="3" t="s">
        <v>3</v>
      </c>
      <c r="E20" s="277"/>
      <c r="F20" s="278"/>
      <c r="G20" s="95"/>
      <c r="H20">
        <f t="shared" si="16"/>
        <v>3</v>
      </c>
      <c r="I20" t="str">
        <f t="shared" ref="I20" si="19">IF(ISBLANK(J20),"",".")</f>
        <v>.</v>
      </c>
      <c r="J20">
        <f t="shared" si="16"/>
        <v>1</v>
      </c>
      <c r="K20" t="str">
        <f t="shared" ref="K20" si="20">IF(ISBLANK(L20),"",".")</f>
        <v/>
      </c>
      <c r="M20" t="str">
        <f t="shared" ref="M20" si="21">IF(ISBLANK(N20),"",".")</f>
        <v/>
      </c>
      <c r="O20" t="str">
        <f t="shared" ref="O20" si="22">IF(ISBLANK(P20),"",".")</f>
        <v>.</v>
      </c>
      <c r="P20" t="s">
        <v>137</v>
      </c>
      <c r="Q20" t="str">
        <f t="shared" si="3"/>
        <v/>
      </c>
      <c r="S20" s="25" t="s">
        <v>77</v>
      </c>
    </row>
    <row r="21" spans="1:20" ht="18.75" thickBot="1" x14ac:dyDescent="0.3">
      <c r="A21" s="89" t="str">
        <f t="shared" si="18"/>
        <v>3.1.k</v>
      </c>
      <c r="B21" s="29" t="s">
        <v>207</v>
      </c>
      <c r="C21" s="9" t="s">
        <v>5</v>
      </c>
      <c r="D21" s="10" t="s">
        <v>6</v>
      </c>
      <c r="E21" s="227"/>
      <c r="F21" s="284"/>
      <c r="G21" s="95"/>
      <c r="H21">
        <f>H19</f>
        <v>3</v>
      </c>
      <c r="I21" t="str">
        <f t="shared" si="4"/>
        <v>.</v>
      </c>
      <c r="J21">
        <f>J19</f>
        <v>1</v>
      </c>
      <c r="K21" t="str">
        <f t="shared" si="4"/>
        <v/>
      </c>
      <c r="M21" t="str">
        <f t="shared" si="5"/>
        <v/>
      </c>
      <c r="O21" t="str">
        <f t="shared" si="6"/>
        <v>.</v>
      </c>
      <c r="P21" t="s">
        <v>138</v>
      </c>
      <c r="Q21" t="str">
        <f t="shared" si="3"/>
        <v/>
      </c>
      <c r="S21" s="25" t="s">
        <v>77</v>
      </c>
    </row>
    <row r="22" spans="1:20" ht="9.9499999999999993" customHeight="1" x14ac:dyDescent="0.25">
      <c r="A22" s="91"/>
      <c r="B22" s="15"/>
      <c r="C22" s="15"/>
      <c r="D22" s="64"/>
      <c r="E22" s="65"/>
      <c r="F22" s="92"/>
      <c r="G22" s="95"/>
      <c r="I22" t="str">
        <f t="shared" ref="I22:K22" si="23">IF(ISBLANK(J22),"",".")</f>
        <v/>
      </c>
      <c r="K22" t="str">
        <f t="shared" si="23"/>
        <v/>
      </c>
      <c r="M22" t="str">
        <f t="shared" si="5"/>
        <v/>
      </c>
      <c r="O22" t="str">
        <f t="shared" si="6"/>
        <v/>
      </c>
      <c r="Q22" t="str">
        <f t="shared" si="3"/>
        <v/>
      </c>
      <c r="S22" s="25" t="s">
        <v>77</v>
      </c>
    </row>
    <row r="23" spans="1:20" ht="13.5" customHeight="1" x14ac:dyDescent="0.25">
      <c r="A23" s="279" t="s">
        <v>42</v>
      </c>
      <c r="B23" s="222"/>
      <c r="C23" s="222"/>
      <c r="D23" s="222"/>
      <c r="E23" s="222"/>
      <c r="F23" s="280"/>
      <c r="G23" s="95"/>
      <c r="O23" t="str">
        <f t="shared" si="6"/>
        <v/>
      </c>
      <c r="P23" s="1"/>
      <c r="Q23" t="str">
        <f t="shared" si="3"/>
        <v/>
      </c>
      <c r="S23" s="25" t="s">
        <v>77</v>
      </c>
      <c r="T23" s="1"/>
    </row>
    <row r="24" spans="1:20" ht="14.25" customHeight="1" x14ac:dyDescent="0.25">
      <c r="A24" s="279" t="s">
        <v>43</v>
      </c>
      <c r="B24" s="222"/>
      <c r="C24" s="222"/>
      <c r="D24" s="222"/>
      <c r="E24" s="222"/>
      <c r="F24" s="280"/>
      <c r="G24" s="95"/>
      <c r="O24" t="str">
        <f t="shared" si="6"/>
        <v/>
      </c>
      <c r="Q24" t="str">
        <f t="shared" si="3"/>
        <v/>
      </c>
      <c r="S24" s="25" t="s">
        <v>77</v>
      </c>
    </row>
    <row r="25" spans="1:20" ht="13.5" customHeight="1" thickBot="1" x14ac:dyDescent="0.3">
      <c r="A25" s="281" t="s">
        <v>44</v>
      </c>
      <c r="B25" s="282"/>
      <c r="C25" s="282"/>
      <c r="D25" s="282"/>
      <c r="E25" s="282"/>
      <c r="F25" s="283"/>
      <c r="G25" s="95"/>
      <c r="O25" t="str">
        <f t="shared" si="6"/>
        <v/>
      </c>
      <c r="Q25" t="str">
        <f t="shared" si="3"/>
        <v/>
      </c>
      <c r="S25" s="25" t="s">
        <v>77</v>
      </c>
    </row>
    <row r="26" spans="1:20" ht="15.75" thickTop="1" x14ac:dyDescent="0.25">
      <c r="G26" s="95"/>
    </row>
    <row r="27" spans="1:20" x14ac:dyDescent="0.25">
      <c r="G27" s="95"/>
    </row>
    <row r="28" spans="1:20" x14ac:dyDescent="0.25">
      <c r="G28" s="95"/>
    </row>
    <row r="29" spans="1:20" x14ac:dyDescent="0.25">
      <c r="G29" s="95"/>
    </row>
    <row r="30" spans="1:20" x14ac:dyDescent="0.25">
      <c r="G30" s="95"/>
    </row>
    <row r="31" spans="1:20" x14ac:dyDescent="0.25">
      <c r="G31" s="95"/>
    </row>
    <row r="32" spans="1:20" x14ac:dyDescent="0.25">
      <c r="G32" s="95"/>
    </row>
    <row r="33" spans="3:7" x14ac:dyDescent="0.25">
      <c r="G33" s="95"/>
    </row>
    <row r="34" spans="3:7" x14ac:dyDescent="0.25">
      <c r="G34" s="95"/>
    </row>
    <row r="35" spans="3:7" x14ac:dyDescent="0.25">
      <c r="G35" s="95"/>
    </row>
    <row r="36" spans="3:7" x14ac:dyDescent="0.25">
      <c r="G36" s="95"/>
    </row>
    <row r="37" spans="3:7" x14ac:dyDescent="0.25">
      <c r="G37" s="95"/>
    </row>
    <row r="38" spans="3:7" x14ac:dyDescent="0.25">
      <c r="G38" s="95"/>
    </row>
    <row r="39" spans="3:7" x14ac:dyDescent="0.25">
      <c r="G39" s="95"/>
    </row>
    <row r="40" spans="3:7" x14ac:dyDescent="0.25">
      <c r="C40" s="99"/>
      <c r="G40" s="95"/>
    </row>
    <row r="41" spans="3:7" x14ac:dyDescent="0.25">
      <c r="G41" s="95"/>
    </row>
    <row r="42" spans="3:7" x14ac:dyDescent="0.25">
      <c r="G42" s="95"/>
    </row>
    <row r="43" spans="3:7" x14ac:dyDescent="0.25">
      <c r="G43" s="35"/>
    </row>
    <row r="44" spans="3:7" x14ac:dyDescent="0.25">
      <c r="G44" s="95"/>
    </row>
    <row r="45" spans="3:7" x14ac:dyDescent="0.25">
      <c r="G45" s="35"/>
    </row>
    <row r="46" spans="3:7" x14ac:dyDescent="0.25">
      <c r="G46" s="97"/>
    </row>
    <row r="47" spans="3:7" x14ac:dyDescent="0.25">
      <c r="G47" s="95"/>
    </row>
    <row r="48" spans="3:7" x14ac:dyDescent="0.25">
      <c r="G48" s="95"/>
    </row>
    <row r="49" spans="7:7" x14ac:dyDescent="0.25">
      <c r="G49" s="95"/>
    </row>
    <row r="50" spans="7:7" x14ac:dyDescent="0.25">
      <c r="G50" s="95"/>
    </row>
    <row r="51" spans="7:7" x14ac:dyDescent="0.25">
      <c r="G51" s="95"/>
    </row>
    <row r="52" spans="7:7" x14ac:dyDescent="0.25">
      <c r="G52" s="95"/>
    </row>
    <row r="53" spans="7:7" x14ac:dyDescent="0.25">
      <c r="G53" s="95"/>
    </row>
    <row r="54" spans="7:7" x14ac:dyDescent="0.25">
      <c r="G54" s="95"/>
    </row>
    <row r="55" spans="7:7" x14ac:dyDescent="0.25">
      <c r="G55" s="95"/>
    </row>
    <row r="56" spans="7:7" x14ac:dyDescent="0.25">
      <c r="G56" s="95"/>
    </row>
    <row r="57" spans="7:7" x14ac:dyDescent="0.25">
      <c r="G57" s="97"/>
    </row>
    <row r="58" spans="7:7" x14ac:dyDescent="0.25">
      <c r="G58" s="95"/>
    </row>
    <row r="59" spans="7:7" x14ac:dyDescent="0.25">
      <c r="G59" s="95"/>
    </row>
    <row r="60" spans="7:7" x14ac:dyDescent="0.25">
      <c r="G60" s="95"/>
    </row>
    <row r="61" spans="7:7" x14ac:dyDescent="0.25">
      <c r="G61" s="95"/>
    </row>
    <row r="62" spans="7:7" x14ac:dyDescent="0.25">
      <c r="G62" s="95"/>
    </row>
    <row r="63" spans="7:7" x14ac:dyDescent="0.25">
      <c r="G63" s="95"/>
    </row>
    <row r="64" spans="7:7" x14ac:dyDescent="0.25">
      <c r="G64" s="95"/>
    </row>
    <row r="65" spans="7:7" x14ac:dyDescent="0.25">
      <c r="G65" s="95"/>
    </row>
  </sheetData>
  <sheetProtection password="ECB6" sheet="1" objects="1" scenarios="1"/>
  <protectedRanges>
    <protectedRange sqref="F7 E9 E11:F12 E14:F21" name="Oblast1"/>
  </protectedRanges>
  <mergeCells count="26">
    <mergeCell ref="A24:F24"/>
    <mergeCell ref="A25:F25"/>
    <mergeCell ref="B11:D11"/>
    <mergeCell ref="E21:F21"/>
    <mergeCell ref="E14:F14"/>
    <mergeCell ref="E15:F15"/>
    <mergeCell ref="E16:F16"/>
    <mergeCell ref="E17:F17"/>
    <mergeCell ref="E18:F18"/>
    <mergeCell ref="E19:F19"/>
    <mergeCell ref="E11:F11"/>
    <mergeCell ref="E12:F12"/>
    <mergeCell ref="A13:F13"/>
    <mergeCell ref="B12:D12"/>
    <mergeCell ref="C10:F10"/>
    <mergeCell ref="E8:F8"/>
    <mergeCell ref="E9:F9"/>
    <mergeCell ref="E20:F20"/>
    <mergeCell ref="A23:F23"/>
    <mergeCell ref="E6:F6"/>
    <mergeCell ref="C6:D6"/>
    <mergeCell ref="A4:C4"/>
    <mergeCell ref="C7:D7"/>
    <mergeCell ref="A8:A9"/>
    <mergeCell ref="B8:B9"/>
    <mergeCell ref="C8:D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&amp;C&amp;"-,Tučné"&amp;20&amp;K09-024Technická specifikace vzorků</oddHeader>
    <oddFooter>&amp;L&amp;16&amp;F / &amp;A&amp;R&amp;16strana &amp;"-,Tučné"&amp;P&amp;"-,Obyčejné"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view="pageBreakPreview" zoomScaleNormal="100" zoomScaleSheetLayoutView="100" workbookViewId="0">
      <selection activeCell="E6" sqref="E6:F6"/>
    </sheetView>
  </sheetViews>
  <sheetFormatPr defaultRowHeight="15" x14ac:dyDescent="0.25"/>
  <cols>
    <col min="1" max="1" width="6.85546875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29.710937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0" width="9.140625" hidden="1" customWidth="1"/>
  </cols>
  <sheetData>
    <row r="1" spans="1:20" ht="15.75" x14ac:dyDescent="0.25">
      <c r="A1" s="101"/>
      <c r="B1" s="102" t="s">
        <v>124</v>
      </c>
      <c r="C1" s="103"/>
      <c r="D1" s="102"/>
      <c r="E1" s="102" t="s">
        <v>125</v>
      </c>
      <c r="F1" s="104">
        <v>7</v>
      </c>
      <c r="G1" s="105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26" si="3">IF(R1,".","")</f>
        <v/>
      </c>
      <c r="S1" s="25" t="s">
        <v>77</v>
      </c>
    </row>
    <row r="2" spans="1:20" ht="16.5" thickBot="1" x14ac:dyDescent="0.3">
      <c r="A2" s="106"/>
      <c r="B2" s="107" t="s">
        <v>126</v>
      </c>
      <c r="C2" s="108"/>
      <c r="D2" s="107"/>
      <c r="E2" s="107" t="s">
        <v>125</v>
      </c>
      <c r="F2" s="109">
        <v>1</v>
      </c>
      <c r="G2" s="105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A3" s="110"/>
      <c r="B3" s="111"/>
      <c r="C3" s="112"/>
      <c r="D3" s="113"/>
      <c r="E3" s="114"/>
      <c r="F3" s="114"/>
      <c r="G3" s="105"/>
      <c r="I3" t="str">
        <f t="shared" ref="I3:K25" si="4">IF(ISBLANK(J3),"",".")</f>
        <v/>
      </c>
      <c r="K3" t="str">
        <f t="shared" si="4"/>
        <v/>
      </c>
      <c r="M3" t="str">
        <f t="shared" ref="M3:M26" si="5">IF(ISBLANK(N3),"",".")</f>
        <v/>
      </c>
      <c r="O3" t="str">
        <f t="shared" ref="O3:O26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293" t="s">
        <v>123</v>
      </c>
      <c r="B4" s="294"/>
      <c r="C4" s="294"/>
      <c r="D4" s="115">
        <f>H4</f>
        <v>3</v>
      </c>
      <c r="E4" s="116" t="str">
        <f>T4</f>
        <v>Síťové prvky</v>
      </c>
      <c r="F4" s="117"/>
      <c r="G4" s="105"/>
      <c r="H4" s="11">
        <v>3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155</v>
      </c>
    </row>
    <row r="5" spans="1:20" ht="9.9499999999999993" customHeight="1" thickBot="1" x14ac:dyDescent="0.3">
      <c r="A5" s="118"/>
      <c r="B5" s="119"/>
      <c r="C5" s="119"/>
      <c r="D5" s="120"/>
      <c r="E5" s="121"/>
      <c r="F5" s="122"/>
      <c r="G5" s="123"/>
      <c r="H5">
        <f>H4</f>
        <v>3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124" t="s">
        <v>203</v>
      </c>
      <c r="B6" s="125" t="s">
        <v>202</v>
      </c>
      <c r="C6" s="295" t="s">
        <v>209</v>
      </c>
      <c r="D6" s="295"/>
      <c r="E6" s="296" t="s">
        <v>206</v>
      </c>
      <c r="F6" s="297"/>
      <c r="G6" s="105"/>
      <c r="H6">
        <f>H5</f>
        <v>3</v>
      </c>
      <c r="I6" t="str">
        <f t="shared" si="4"/>
        <v>.</v>
      </c>
      <c r="J6" s="11">
        <v>2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25" t="s">
        <v>77</v>
      </c>
    </row>
    <row r="7" spans="1:20" ht="49.5" customHeight="1" x14ac:dyDescent="0.25">
      <c r="A7" s="126" t="str">
        <f>CONCATENATE(H7,I7,J7,K7,L7,M7,N7,O7,P7,Q7)</f>
        <v>3.2</v>
      </c>
      <c r="B7" s="127" t="s">
        <v>127</v>
      </c>
      <c r="C7" s="298" t="str">
        <f>CONCATENATE(Q7,S7,T7)</f>
        <v xml:space="preserve"> Tichý gigabitový switch</v>
      </c>
      <c r="D7" s="298"/>
      <c r="E7" s="128" t="s">
        <v>7</v>
      </c>
      <c r="F7" s="129"/>
      <c r="G7" s="105"/>
      <c r="H7">
        <f>H6</f>
        <v>3</v>
      </c>
      <c r="I7" t="str">
        <f t="shared" si="4"/>
        <v>.</v>
      </c>
      <c r="J7">
        <f>J6</f>
        <v>2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25" t="s">
        <v>77</v>
      </c>
      <c r="T7" s="11" t="s">
        <v>196</v>
      </c>
    </row>
    <row r="8" spans="1:20" ht="28.5" customHeight="1" x14ac:dyDescent="0.25">
      <c r="A8" s="299"/>
      <c r="B8" s="300" t="s">
        <v>205</v>
      </c>
      <c r="C8" s="301" t="s">
        <v>210</v>
      </c>
      <c r="D8" s="301"/>
      <c r="E8" s="302" t="s">
        <v>252</v>
      </c>
      <c r="F8" s="303"/>
      <c r="G8" s="105"/>
      <c r="H8">
        <f t="shared" ref="H8:J8" si="7">H7</f>
        <v>3</v>
      </c>
      <c r="I8" t="str">
        <f t="shared" si="4"/>
        <v>.</v>
      </c>
      <c r="J8">
        <f t="shared" si="7"/>
        <v>2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25" t="s">
        <v>77</v>
      </c>
    </row>
    <row r="9" spans="1:20" ht="61.5" customHeight="1" x14ac:dyDescent="0.25">
      <c r="A9" s="299"/>
      <c r="B9" s="300"/>
      <c r="C9" s="301"/>
      <c r="D9" s="301"/>
      <c r="E9" s="304"/>
      <c r="F9" s="305"/>
      <c r="G9" s="105" t="s">
        <v>179</v>
      </c>
      <c r="H9">
        <f>H8</f>
        <v>3</v>
      </c>
      <c r="I9" t="str">
        <f t="shared" si="4"/>
        <v>.</v>
      </c>
      <c r="J9">
        <f>J8</f>
        <v>2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25" t="s">
        <v>77</v>
      </c>
    </row>
    <row r="10" spans="1:20" ht="27.75" customHeight="1" x14ac:dyDescent="0.25">
      <c r="A10" s="130" t="str">
        <f t="shared" ref="A10:A12" si="8">CONCATENATE(H10,I10,J10,K10,L10,M10,N10,O10,P10,Q10)</f>
        <v>3.2.a</v>
      </c>
      <c r="B10" s="131" t="s">
        <v>215</v>
      </c>
      <c r="C10" s="308" t="s">
        <v>208</v>
      </c>
      <c r="D10" s="308"/>
      <c r="E10" s="308"/>
      <c r="F10" s="309"/>
      <c r="G10" s="132"/>
      <c r="H10">
        <f t="shared" ref="H10:J10" si="9">H9</f>
        <v>3</v>
      </c>
      <c r="I10" t="str">
        <f t="shared" si="4"/>
        <v>.</v>
      </c>
      <c r="J10">
        <f t="shared" si="9"/>
        <v>2</v>
      </c>
      <c r="K10" t="str">
        <f t="shared" si="4"/>
        <v/>
      </c>
      <c r="M10" t="str">
        <f t="shared" si="5"/>
        <v/>
      </c>
      <c r="O10" t="str">
        <f t="shared" si="6"/>
        <v>.</v>
      </c>
      <c r="P10" t="s">
        <v>129</v>
      </c>
      <c r="Q10" t="str">
        <f t="shared" si="3"/>
        <v/>
      </c>
      <c r="S10" s="25" t="s">
        <v>77</v>
      </c>
    </row>
    <row r="11" spans="1:20" s="1" customFormat="1" ht="24.75" customHeight="1" x14ac:dyDescent="0.25">
      <c r="A11" s="130" t="str">
        <f t="shared" si="8"/>
        <v>3.2.b</v>
      </c>
      <c r="B11" s="314" t="str">
        <f>CONCATENATE("Cena Kč bez DPH za jednu položku (",T7,")")</f>
        <v>Cena Kč bez DPH za jednu položku (Tichý gigabitový switch)</v>
      </c>
      <c r="C11" s="314"/>
      <c r="D11" s="314"/>
      <c r="E11" s="310"/>
      <c r="F11" s="311"/>
      <c r="G11" s="105"/>
      <c r="H11">
        <f>H9</f>
        <v>3</v>
      </c>
      <c r="I11" t="str">
        <f t="shared" si="4"/>
        <v>.</v>
      </c>
      <c r="J11">
        <f>J9</f>
        <v>2</v>
      </c>
      <c r="K11" t="str">
        <f t="shared" si="4"/>
        <v/>
      </c>
      <c r="L11"/>
      <c r="M11" t="str">
        <f t="shared" si="5"/>
        <v/>
      </c>
      <c r="N11"/>
      <c r="O11" t="str">
        <f t="shared" si="6"/>
        <v>.</v>
      </c>
      <c r="P11" t="s">
        <v>130</v>
      </c>
      <c r="Q11" t="str">
        <f t="shared" si="3"/>
        <v/>
      </c>
      <c r="R11" s="25"/>
      <c r="S11" s="25" t="s">
        <v>77</v>
      </c>
    </row>
    <row r="12" spans="1:20" ht="26.25" customHeight="1" thickBot="1" x14ac:dyDescent="0.3">
      <c r="A12" s="133" t="str">
        <f t="shared" si="8"/>
        <v>3.2.c</v>
      </c>
      <c r="B12" s="315" t="str">
        <f>CONCATENATE("Celková cena Kč bez DPH za všechny kusy - ",C10," ks ¨",T7,"¨ - HODNOTA POUŽITÁ PRO HODNOCENÍ NABÍDEK")</f>
        <v>Celková cena Kč bez DPH za všechny kusy - 7 ks ¨Tichý gigabitový switch¨ - HODNOTA POUŽITÁ PRO HODNOCENÍ NABÍDEK</v>
      </c>
      <c r="C12" s="315"/>
      <c r="D12" s="315"/>
      <c r="E12" s="312"/>
      <c r="F12" s="313"/>
      <c r="G12" s="105"/>
      <c r="H12">
        <f t="shared" ref="H12:H13" si="10">H11</f>
        <v>3</v>
      </c>
      <c r="I12" t="str">
        <f t="shared" si="4"/>
        <v>.</v>
      </c>
      <c r="J12">
        <f t="shared" ref="J12:J13" si="11">J11</f>
        <v>2</v>
      </c>
      <c r="K12" t="str">
        <f t="shared" si="4"/>
        <v/>
      </c>
      <c r="M12" t="str">
        <f t="shared" si="5"/>
        <v/>
      </c>
      <c r="O12" t="str">
        <f t="shared" si="6"/>
        <v>.</v>
      </c>
      <c r="P12" t="s">
        <v>131</v>
      </c>
      <c r="Q12" t="str">
        <f t="shared" si="3"/>
        <v/>
      </c>
      <c r="S12" s="25" t="s">
        <v>77</v>
      </c>
    </row>
    <row r="13" spans="1:20" ht="18" x14ac:dyDescent="0.25">
      <c r="A13" s="134" t="str">
        <f>CONCATENATE(H13,I13,J13,K13,L13,M13,N13,O13,P13,Q13)</f>
        <v>3.2.d</v>
      </c>
      <c r="B13" s="135" t="s">
        <v>164</v>
      </c>
      <c r="C13" s="136" t="s">
        <v>31</v>
      </c>
      <c r="D13" s="137" t="s">
        <v>6</v>
      </c>
      <c r="E13" s="306"/>
      <c r="F13" s="307"/>
      <c r="G13" s="105"/>
      <c r="H13">
        <f t="shared" si="10"/>
        <v>3</v>
      </c>
      <c r="I13" t="str">
        <f t="shared" ref="I13" si="12">IF(ISBLANK(J13),"",".")</f>
        <v>.</v>
      </c>
      <c r="J13">
        <f t="shared" si="11"/>
        <v>2</v>
      </c>
      <c r="K13" t="str">
        <f t="shared" ref="K13" si="13">IF(ISBLANK(L13),"",".")</f>
        <v/>
      </c>
      <c r="M13" t="str">
        <f t="shared" si="5"/>
        <v/>
      </c>
      <c r="O13" t="str">
        <f t="shared" si="6"/>
        <v>.</v>
      </c>
      <c r="P13" t="s">
        <v>128</v>
      </c>
      <c r="Q13" t="str">
        <f t="shared" si="3"/>
        <v/>
      </c>
      <c r="S13" s="25" t="s">
        <v>77</v>
      </c>
    </row>
    <row r="14" spans="1:20" ht="18" x14ac:dyDescent="0.25">
      <c r="A14" s="130" t="str">
        <f t="shared" ref="A14:A25" si="14">CONCATENATE(H14,I14,J14,K14,L14,M14,N14,O14,P14,Q14)</f>
        <v>3.2.e</v>
      </c>
      <c r="B14" s="138" t="s">
        <v>165</v>
      </c>
      <c r="C14" s="136" t="s">
        <v>182</v>
      </c>
      <c r="D14" s="137" t="s">
        <v>6</v>
      </c>
      <c r="E14" s="306"/>
      <c r="F14" s="307"/>
      <c r="G14" s="105"/>
      <c r="H14">
        <f t="shared" ref="H14:J24" si="15">H13</f>
        <v>3</v>
      </c>
      <c r="I14" t="str">
        <f t="shared" si="4"/>
        <v>.</v>
      </c>
      <c r="J14">
        <f t="shared" si="15"/>
        <v>2</v>
      </c>
      <c r="K14" t="str">
        <f t="shared" si="4"/>
        <v/>
      </c>
      <c r="M14" t="str">
        <f t="shared" si="5"/>
        <v/>
      </c>
      <c r="O14" t="str">
        <f t="shared" si="6"/>
        <v>.</v>
      </c>
      <c r="P14" t="s">
        <v>132</v>
      </c>
      <c r="Q14" t="str">
        <f t="shared" si="3"/>
        <v/>
      </c>
      <c r="S14" s="25" t="s">
        <v>77</v>
      </c>
    </row>
    <row r="15" spans="1:20" ht="30" x14ac:dyDescent="0.25">
      <c r="A15" s="130" t="str">
        <f t="shared" si="14"/>
        <v>3.2.f</v>
      </c>
      <c r="B15" s="138" t="s">
        <v>166</v>
      </c>
      <c r="C15" s="136" t="s">
        <v>270</v>
      </c>
      <c r="D15" s="137" t="s">
        <v>6</v>
      </c>
      <c r="E15" s="306"/>
      <c r="F15" s="307"/>
      <c r="G15" s="105"/>
      <c r="H15">
        <f t="shared" si="15"/>
        <v>3</v>
      </c>
      <c r="I15" t="str">
        <f t="shared" si="4"/>
        <v>.</v>
      </c>
      <c r="J15">
        <f t="shared" si="15"/>
        <v>2</v>
      </c>
      <c r="K15" t="str">
        <f t="shared" si="4"/>
        <v/>
      </c>
      <c r="M15" t="str">
        <f t="shared" si="5"/>
        <v/>
      </c>
      <c r="O15" t="str">
        <f t="shared" si="6"/>
        <v>.</v>
      </c>
      <c r="P15" t="s">
        <v>133</v>
      </c>
      <c r="Q15" t="str">
        <f t="shared" si="3"/>
        <v/>
      </c>
      <c r="S15" s="25" t="s">
        <v>77</v>
      </c>
    </row>
    <row r="16" spans="1:20" ht="18" x14ac:dyDescent="0.25">
      <c r="A16" s="130" t="str">
        <f t="shared" si="14"/>
        <v>3.2.g</v>
      </c>
      <c r="B16" s="138" t="s">
        <v>184</v>
      </c>
      <c r="C16" s="136" t="s">
        <v>187</v>
      </c>
      <c r="D16" s="137" t="s">
        <v>0</v>
      </c>
      <c r="E16" s="306"/>
      <c r="F16" s="307"/>
      <c r="G16" s="105"/>
      <c r="H16">
        <f t="shared" si="15"/>
        <v>3</v>
      </c>
      <c r="I16" t="str">
        <f t="shared" si="4"/>
        <v>.</v>
      </c>
      <c r="J16">
        <f t="shared" si="15"/>
        <v>2</v>
      </c>
      <c r="K16" t="str">
        <f t="shared" si="4"/>
        <v/>
      </c>
      <c r="M16" t="str">
        <f t="shared" si="5"/>
        <v/>
      </c>
      <c r="O16" t="str">
        <f t="shared" si="6"/>
        <v>.</v>
      </c>
      <c r="P16" t="s">
        <v>134</v>
      </c>
      <c r="Q16" t="str">
        <f t="shared" si="3"/>
        <v/>
      </c>
      <c r="S16" s="25" t="s">
        <v>77</v>
      </c>
    </row>
    <row r="17" spans="1:20" ht="30" x14ac:dyDescent="0.25">
      <c r="A17" s="130" t="str">
        <f t="shared" si="14"/>
        <v>3.2.h</v>
      </c>
      <c r="B17" s="138" t="s">
        <v>185</v>
      </c>
      <c r="C17" s="136" t="s">
        <v>186</v>
      </c>
      <c r="D17" s="137" t="s">
        <v>6</v>
      </c>
      <c r="E17" s="306"/>
      <c r="F17" s="307"/>
      <c r="G17" s="132"/>
      <c r="H17">
        <f t="shared" si="15"/>
        <v>3</v>
      </c>
      <c r="I17" t="str">
        <f t="shared" si="4"/>
        <v>.</v>
      </c>
      <c r="J17">
        <f t="shared" si="15"/>
        <v>2</v>
      </c>
      <c r="K17" t="str">
        <f t="shared" si="4"/>
        <v/>
      </c>
      <c r="M17" t="str">
        <f t="shared" si="5"/>
        <v/>
      </c>
      <c r="O17" t="str">
        <f t="shared" si="6"/>
        <v>.</v>
      </c>
      <c r="P17" t="s">
        <v>135</v>
      </c>
      <c r="Q17" t="str">
        <f t="shared" si="3"/>
        <v/>
      </c>
      <c r="S17" s="25" t="s">
        <v>77</v>
      </c>
    </row>
    <row r="18" spans="1:20" ht="30" x14ac:dyDescent="0.25">
      <c r="A18" s="130" t="str">
        <f t="shared" si="14"/>
        <v>3.2.i</v>
      </c>
      <c r="B18" s="138" t="s">
        <v>199</v>
      </c>
      <c r="C18" s="136" t="s">
        <v>261</v>
      </c>
      <c r="D18" s="137" t="s">
        <v>6</v>
      </c>
      <c r="E18" s="306"/>
      <c r="F18" s="307"/>
      <c r="G18" s="139"/>
      <c r="H18">
        <f t="shared" si="15"/>
        <v>3</v>
      </c>
      <c r="I18" t="str">
        <f t="shared" si="4"/>
        <v>.</v>
      </c>
      <c r="J18">
        <f t="shared" si="15"/>
        <v>2</v>
      </c>
      <c r="K18" t="str">
        <f t="shared" si="4"/>
        <v/>
      </c>
      <c r="M18" t="str">
        <f t="shared" si="5"/>
        <v/>
      </c>
      <c r="O18" t="str">
        <f t="shared" si="6"/>
        <v>.</v>
      </c>
      <c r="P18" t="s">
        <v>136</v>
      </c>
      <c r="Q18" t="str">
        <f t="shared" si="3"/>
        <v/>
      </c>
      <c r="S18" s="25" t="s">
        <v>77</v>
      </c>
    </row>
    <row r="19" spans="1:20" ht="18" x14ac:dyDescent="0.25">
      <c r="A19" s="130" t="str">
        <f t="shared" si="14"/>
        <v>3.2.j</v>
      </c>
      <c r="B19" s="138" t="s">
        <v>188</v>
      </c>
      <c r="C19" s="136" t="s">
        <v>183</v>
      </c>
      <c r="D19" s="137" t="s">
        <v>6</v>
      </c>
      <c r="E19" s="306"/>
      <c r="F19" s="307"/>
      <c r="G19" s="105"/>
      <c r="H19">
        <f t="shared" si="15"/>
        <v>3</v>
      </c>
      <c r="I19" t="str">
        <f t="shared" si="4"/>
        <v>.</v>
      </c>
      <c r="J19">
        <f t="shared" si="15"/>
        <v>2</v>
      </c>
      <c r="K19" t="str">
        <f t="shared" si="4"/>
        <v/>
      </c>
      <c r="M19" t="str">
        <f t="shared" si="5"/>
        <v/>
      </c>
      <c r="O19" t="str">
        <f t="shared" si="6"/>
        <v>.</v>
      </c>
      <c r="P19" t="s">
        <v>137</v>
      </c>
      <c r="Q19" t="str">
        <f t="shared" si="3"/>
        <v/>
      </c>
      <c r="S19" s="25" t="s">
        <v>77</v>
      </c>
    </row>
    <row r="20" spans="1:20" ht="18" x14ac:dyDescent="0.25">
      <c r="A20" s="130" t="str">
        <f t="shared" si="14"/>
        <v>3.2.k</v>
      </c>
      <c r="B20" s="138" t="s">
        <v>167</v>
      </c>
      <c r="C20" s="136" t="s">
        <v>194</v>
      </c>
      <c r="D20" s="137" t="s">
        <v>6</v>
      </c>
      <c r="E20" s="306"/>
      <c r="F20" s="307"/>
      <c r="G20" s="105"/>
      <c r="H20">
        <f t="shared" si="15"/>
        <v>3</v>
      </c>
      <c r="I20" t="str">
        <f t="shared" si="4"/>
        <v>.</v>
      </c>
      <c r="J20">
        <f t="shared" si="15"/>
        <v>2</v>
      </c>
      <c r="K20" t="str">
        <f t="shared" si="4"/>
        <v/>
      </c>
      <c r="M20" t="str">
        <f t="shared" si="5"/>
        <v/>
      </c>
      <c r="O20" t="str">
        <f t="shared" si="6"/>
        <v>.</v>
      </c>
      <c r="P20" t="s">
        <v>138</v>
      </c>
      <c r="Q20" t="str">
        <f t="shared" si="3"/>
        <v/>
      </c>
      <c r="S20" s="25" t="s">
        <v>77</v>
      </c>
    </row>
    <row r="21" spans="1:20" ht="18" x14ac:dyDescent="0.25">
      <c r="A21" s="130" t="str">
        <f t="shared" si="14"/>
        <v>3.2.l</v>
      </c>
      <c r="B21" s="138" t="s">
        <v>189</v>
      </c>
      <c r="C21" s="136" t="s">
        <v>31</v>
      </c>
      <c r="D21" s="137" t="s">
        <v>6</v>
      </c>
      <c r="E21" s="306"/>
      <c r="F21" s="307"/>
      <c r="G21" s="105"/>
      <c r="H21">
        <f t="shared" si="15"/>
        <v>3</v>
      </c>
      <c r="I21" t="str">
        <f t="shared" ref="I21" si="16">IF(ISBLANK(J21),"",".")</f>
        <v>.</v>
      </c>
      <c r="J21">
        <f t="shared" si="15"/>
        <v>2</v>
      </c>
      <c r="K21" t="str">
        <f t="shared" si="4"/>
        <v/>
      </c>
      <c r="M21" t="str">
        <f t="shared" si="5"/>
        <v/>
      </c>
      <c r="O21" t="str">
        <f t="shared" si="6"/>
        <v>.</v>
      </c>
      <c r="P21" t="s">
        <v>139</v>
      </c>
      <c r="Q21" t="str">
        <f t="shared" si="3"/>
        <v/>
      </c>
      <c r="S21" s="25" t="s">
        <v>77</v>
      </c>
    </row>
    <row r="22" spans="1:20" ht="30" x14ac:dyDescent="0.25">
      <c r="A22" s="130" t="str">
        <f t="shared" si="14"/>
        <v>3.2.m</v>
      </c>
      <c r="B22" s="138" t="s">
        <v>168</v>
      </c>
      <c r="C22" s="136" t="s">
        <v>195</v>
      </c>
      <c r="D22" s="137" t="s">
        <v>6</v>
      </c>
      <c r="E22" s="306"/>
      <c r="F22" s="307"/>
      <c r="G22" s="105"/>
      <c r="H22">
        <f t="shared" si="15"/>
        <v>3</v>
      </c>
      <c r="I22" t="str">
        <f t="shared" si="4"/>
        <v>.</v>
      </c>
      <c r="J22">
        <f t="shared" si="15"/>
        <v>2</v>
      </c>
      <c r="K22" t="str">
        <f t="shared" si="4"/>
        <v/>
      </c>
      <c r="M22" t="str">
        <f t="shared" si="5"/>
        <v/>
      </c>
      <c r="O22" t="str">
        <f t="shared" si="6"/>
        <v>.</v>
      </c>
      <c r="P22" t="s">
        <v>140</v>
      </c>
      <c r="Q22" t="str">
        <f t="shared" si="3"/>
        <v/>
      </c>
      <c r="S22" s="25" t="s">
        <v>77</v>
      </c>
    </row>
    <row r="23" spans="1:20" ht="18" x14ac:dyDescent="0.25">
      <c r="A23" s="130" t="str">
        <f t="shared" si="14"/>
        <v>3.2.n</v>
      </c>
      <c r="B23" s="138" t="s">
        <v>169</v>
      </c>
      <c r="C23" s="136" t="s">
        <v>190</v>
      </c>
      <c r="D23" s="137" t="s">
        <v>6</v>
      </c>
      <c r="E23" s="306"/>
      <c r="F23" s="307"/>
      <c r="G23" s="105"/>
      <c r="H23">
        <f t="shared" si="15"/>
        <v>3</v>
      </c>
      <c r="I23" t="str">
        <f t="shared" si="4"/>
        <v>.</v>
      </c>
      <c r="J23">
        <f t="shared" si="15"/>
        <v>2</v>
      </c>
      <c r="K23" t="str">
        <f t="shared" si="4"/>
        <v/>
      </c>
      <c r="M23" t="str">
        <f t="shared" si="5"/>
        <v/>
      </c>
      <c r="O23" t="str">
        <f t="shared" si="6"/>
        <v>.</v>
      </c>
      <c r="P23" t="s">
        <v>141</v>
      </c>
      <c r="Q23" t="str">
        <f t="shared" si="3"/>
        <v/>
      </c>
      <c r="S23" s="25" t="s">
        <v>77</v>
      </c>
    </row>
    <row r="24" spans="1:20" ht="18" x14ac:dyDescent="0.25">
      <c r="A24" s="134" t="str">
        <f t="shared" si="14"/>
        <v>3.2.o</v>
      </c>
      <c r="B24" s="138" t="s">
        <v>170</v>
      </c>
      <c r="C24" s="140" t="s">
        <v>78</v>
      </c>
      <c r="D24" s="137" t="s">
        <v>6</v>
      </c>
      <c r="E24" s="306"/>
      <c r="F24" s="307"/>
      <c r="G24" s="105"/>
      <c r="H24">
        <f t="shared" si="15"/>
        <v>3</v>
      </c>
      <c r="I24" t="str">
        <f t="shared" ref="I24" si="17">IF(ISBLANK(J24),"",".")</f>
        <v>.</v>
      </c>
      <c r="J24">
        <f t="shared" si="15"/>
        <v>2</v>
      </c>
      <c r="K24" t="str">
        <f t="shared" si="4"/>
        <v/>
      </c>
      <c r="M24" t="str">
        <f t="shared" si="5"/>
        <v/>
      </c>
      <c r="O24" t="str">
        <f t="shared" si="6"/>
        <v>.</v>
      </c>
      <c r="P24" t="s">
        <v>142</v>
      </c>
      <c r="Q24" t="str">
        <f t="shared" si="3"/>
        <v/>
      </c>
      <c r="S24" s="25" t="s">
        <v>77</v>
      </c>
    </row>
    <row r="25" spans="1:20" ht="18.75" thickBot="1" x14ac:dyDescent="0.3">
      <c r="A25" s="133" t="str">
        <f t="shared" si="14"/>
        <v>3.2.p</v>
      </c>
      <c r="B25" s="141" t="s">
        <v>207</v>
      </c>
      <c r="C25" s="142" t="s">
        <v>5</v>
      </c>
      <c r="D25" s="143" t="s">
        <v>3</v>
      </c>
      <c r="E25" s="322"/>
      <c r="F25" s="323"/>
      <c r="G25" s="105"/>
      <c r="H25">
        <f t="shared" ref="H25" si="18">H24</f>
        <v>3</v>
      </c>
      <c r="I25" t="str">
        <f t="shared" si="4"/>
        <v>.</v>
      </c>
      <c r="J25">
        <f t="shared" ref="J25" si="19">J24</f>
        <v>2</v>
      </c>
      <c r="K25" t="str">
        <f t="shared" si="4"/>
        <v/>
      </c>
      <c r="M25" t="str">
        <f t="shared" si="5"/>
        <v/>
      </c>
      <c r="O25" t="str">
        <f t="shared" si="6"/>
        <v>.</v>
      </c>
      <c r="P25" t="s">
        <v>144</v>
      </c>
      <c r="Q25" t="str">
        <f t="shared" si="3"/>
        <v/>
      </c>
      <c r="S25" s="25" t="s">
        <v>77</v>
      </c>
    </row>
    <row r="26" spans="1:20" ht="9.9499999999999993" customHeight="1" x14ac:dyDescent="0.25">
      <c r="A26" s="144"/>
      <c r="B26" s="119"/>
      <c r="C26" s="119"/>
      <c r="D26" s="120"/>
      <c r="E26" s="121"/>
      <c r="F26" s="145"/>
      <c r="G26" s="105"/>
      <c r="I26" t="str">
        <f t="shared" ref="I26:K26" si="20">IF(ISBLANK(J26),"",".")</f>
        <v/>
      </c>
      <c r="K26" t="str">
        <f t="shared" si="20"/>
        <v/>
      </c>
      <c r="M26" t="str">
        <f t="shared" si="5"/>
        <v/>
      </c>
      <c r="O26" t="str">
        <f t="shared" si="6"/>
        <v/>
      </c>
      <c r="Q26" t="str">
        <f t="shared" si="3"/>
        <v/>
      </c>
      <c r="S26" s="25" t="s">
        <v>77</v>
      </c>
    </row>
    <row r="27" spans="1:20" ht="13.5" customHeight="1" x14ac:dyDescent="0.25">
      <c r="A27" s="316" t="s">
        <v>42</v>
      </c>
      <c r="B27" s="317"/>
      <c r="C27" s="317"/>
      <c r="D27" s="317"/>
      <c r="E27" s="317"/>
      <c r="F27" s="318"/>
      <c r="G27" s="105"/>
      <c r="P27" s="1"/>
      <c r="Q27" t="str">
        <f t="shared" ref="Q27:Q29" si="21">IF(R27,".","")</f>
        <v/>
      </c>
      <c r="S27" s="25" t="s">
        <v>77</v>
      </c>
      <c r="T27" s="1"/>
    </row>
    <row r="28" spans="1:20" ht="14.25" customHeight="1" x14ac:dyDescent="0.25">
      <c r="A28" s="316" t="s">
        <v>43</v>
      </c>
      <c r="B28" s="317"/>
      <c r="C28" s="317"/>
      <c r="D28" s="317"/>
      <c r="E28" s="317"/>
      <c r="F28" s="318"/>
      <c r="G28" s="105"/>
      <c r="Q28" t="str">
        <f t="shared" si="21"/>
        <v/>
      </c>
      <c r="S28" s="25" t="s">
        <v>77</v>
      </c>
    </row>
    <row r="29" spans="1:20" ht="13.5" customHeight="1" thickBot="1" x14ac:dyDescent="0.3">
      <c r="A29" s="319" t="s">
        <v>44</v>
      </c>
      <c r="B29" s="320"/>
      <c r="C29" s="320"/>
      <c r="D29" s="320"/>
      <c r="E29" s="320"/>
      <c r="F29" s="321"/>
      <c r="G29" s="105"/>
      <c r="Q29" t="str">
        <f t="shared" si="21"/>
        <v/>
      </c>
      <c r="S29" s="25" t="s">
        <v>77</v>
      </c>
    </row>
    <row r="30" spans="1:20" ht="15.75" thickTop="1" x14ac:dyDescent="0.25">
      <c r="G30" s="95"/>
    </row>
    <row r="31" spans="1:20" x14ac:dyDescent="0.25">
      <c r="G31" s="95"/>
    </row>
    <row r="32" spans="1:20" x14ac:dyDescent="0.25">
      <c r="G32" s="95"/>
    </row>
    <row r="33" spans="3:7" x14ac:dyDescent="0.25">
      <c r="G33" s="95"/>
    </row>
    <row r="34" spans="3:7" x14ac:dyDescent="0.25">
      <c r="G34" s="95"/>
    </row>
    <row r="35" spans="3:7" x14ac:dyDescent="0.25">
      <c r="G35" s="95"/>
    </row>
    <row r="36" spans="3:7" x14ac:dyDescent="0.25">
      <c r="G36" s="95"/>
    </row>
    <row r="37" spans="3:7" x14ac:dyDescent="0.25">
      <c r="G37" s="95"/>
    </row>
    <row r="38" spans="3:7" x14ac:dyDescent="0.25">
      <c r="G38" s="95"/>
    </row>
    <row r="39" spans="3:7" x14ac:dyDescent="0.25">
      <c r="G39" s="95"/>
    </row>
    <row r="40" spans="3:7" x14ac:dyDescent="0.25">
      <c r="C40" s="99"/>
      <c r="G40" s="95"/>
    </row>
    <row r="41" spans="3:7" x14ac:dyDescent="0.25">
      <c r="G41" s="95"/>
    </row>
    <row r="42" spans="3:7" x14ac:dyDescent="0.25">
      <c r="G42" s="95"/>
    </row>
    <row r="43" spans="3:7" x14ac:dyDescent="0.25">
      <c r="G43" s="35"/>
    </row>
    <row r="44" spans="3:7" x14ac:dyDescent="0.25">
      <c r="G44" s="95"/>
    </row>
    <row r="45" spans="3:7" x14ac:dyDescent="0.25">
      <c r="G45" s="35"/>
    </row>
    <row r="46" spans="3:7" x14ac:dyDescent="0.25">
      <c r="G46" s="97"/>
    </row>
    <row r="47" spans="3:7" x14ac:dyDescent="0.25">
      <c r="G47" s="95"/>
    </row>
    <row r="48" spans="3:7" x14ac:dyDescent="0.25">
      <c r="G48" s="95"/>
    </row>
    <row r="49" spans="7:7" x14ac:dyDescent="0.25">
      <c r="G49" s="95"/>
    </row>
    <row r="50" spans="7:7" x14ac:dyDescent="0.25">
      <c r="G50" s="95"/>
    </row>
    <row r="51" spans="7:7" x14ac:dyDescent="0.25">
      <c r="G51" s="95"/>
    </row>
    <row r="52" spans="7:7" x14ac:dyDescent="0.25">
      <c r="G52" s="95"/>
    </row>
    <row r="53" spans="7:7" x14ac:dyDescent="0.25">
      <c r="G53" s="95"/>
    </row>
    <row r="54" spans="7:7" x14ac:dyDescent="0.25">
      <c r="G54" s="95"/>
    </row>
    <row r="55" spans="7:7" x14ac:dyDescent="0.25">
      <c r="G55" s="95"/>
    </row>
    <row r="56" spans="7:7" x14ac:dyDescent="0.25">
      <c r="G56" s="95"/>
    </row>
    <row r="57" spans="7:7" x14ac:dyDescent="0.25">
      <c r="G57" s="35"/>
    </row>
    <row r="58" spans="7:7" x14ac:dyDescent="0.25">
      <c r="G58" s="97"/>
    </row>
    <row r="59" spans="7:7" x14ac:dyDescent="0.25">
      <c r="G59" s="95"/>
    </row>
    <row r="60" spans="7:7" x14ac:dyDescent="0.25">
      <c r="G60" s="95"/>
    </row>
    <row r="61" spans="7:7" x14ac:dyDescent="0.25">
      <c r="G61" s="95"/>
    </row>
    <row r="62" spans="7:7" x14ac:dyDescent="0.25">
      <c r="G62" s="95"/>
    </row>
    <row r="63" spans="7:7" x14ac:dyDescent="0.25">
      <c r="G63" s="95"/>
    </row>
    <row r="64" spans="7:7" x14ac:dyDescent="0.25">
      <c r="G64" s="95"/>
    </row>
    <row r="65" spans="7:7" x14ac:dyDescent="0.25">
      <c r="G65" s="95"/>
    </row>
    <row r="66" spans="7:7" x14ac:dyDescent="0.25">
      <c r="G66" s="95"/>
    </row>
  </sheetData>
  <sheetProtection password="83A5" sheet="1" objects="1" scenarios="1"/>
  <protectedRanges>
    <protectedRange sqref="F7 E9 E11:F23 E24:F25" name="Oblast1"/>
  </protectedRanges>
  <mergeCells count="30">
    <mergeCell ref="A27:F27"/>
    <mergeCell ref="A28:F28"/>
    <mergeCell ref="A29:F29"/>
    <mergeCell ref="E24:F24"/>
    <mergeCell ref="E25:F25"/>
    <mergeCell ref="E19:F19"/>
    <mergeCell ref="E20:F20"/>
    <mergeCell ref="E21:F21"/>
    <mergeCell ref="E22:F22"/>
    <mergeCell ref="E23:F23"/>
    <mergeCell ref="E18:F18"/>
    <mergeCell ref="C10:F10"/>
    <mergeCell ref="E11:F11"/>
    <mergeCell ref="E12:F12"/>
    <mergeCell ref="B11:D11"/>
    <mergeCell ref="B12:D12"/>
    <mergeCell ref="E13:F13"/>
    <mergeCell ref="E14:F14"/>
    <mergeCell ref="E15:F15"/>
    <mergeCell ref="E16:F16"/>
    <mergeCell ref="E17:F17"/>
    <mergeCell ref="A4:C4"/>
    <mergeCell ref="C6:D6"/>
    <mergeCell ref="E6:F6"/>
    <mergeCell ref="C7:D7"/>
    <mergeCell ref="A8:A9"/>
    <mergeCell ref="B8:B9"/>
    <mergeCell ref="C8:D9"/>
    <mergeCell ref="E8:F8"/>
    <mergeCell ref="E9:F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&amp;C&amp;"-,Tučné"&amp;20&amp;K09-024Technická &amp;K09-023specifikace vzorků</oddHeader>
    <oddFooter>&amp;L&amp;16&amp;F / &amp;A&amp;R&amp;16strana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view="pageBreakPreview" zoomScale="90" zoomScaleNormal="100" zoomScaleSheetLayoutView="90" workbookViewId="0">
      <selection activeCell="C15" sqref="C15"/>
    </sheetView>
  </sheetViews>
  <sheetFormatPr defaultRowHeight="15" x14ac:dyDescent="0.25"/>
  <cols>
    <col min="1" max="1" width="6.85546875" style="32" customWidth="1"/>
    <col min="2" max="2" width="40.7109375" style="6" customWidth="1"/>
    <col min="3" max="3" width="39.42578125" style="13" customWidth="1"/>
    <col min="4" max="4" width="3.85546875" style="7" customWidth="1"/>
    <col min="5" max="5" width="10.7109375" customWidth="1"/>
    <col min="6" max="6" width="29.7109375" customWidth="1"/>
    <col min="7" max="7" width="22.28515625" style="96" hidden="1" customWidth="1"/>
    <col min="8" max="8" width="4.5703125" hidden="1" customWidth="1"/>
    <col min="9" max="9" width="2.28515625" hidden="1" customWidth="1"/>
    <col min="10" max="10" width="4.5703125" hidden="1" customWidth="1"/>
    <col min="11" max="11" width="2.28515625" hidden="1" customWidth="1"/>
    <col min="12" max="12" width="3.7109375" hidden="1" customWidth="1"/>
    <col min="13" max="13" width="2.140625" hidden="1" customWidth="1"/>
    <col min="14" max="14" width="3.28515625" hidden="1" customWidth="1"/>
    <col min="15" max="15" width="3.42578125" hidden="1" customWidth="1"/>
    <col min="16" max="16" width="6.42578125" hidden="1" customWidth="1"/>
    <col min="17" max="17" width="3.42578125" hidden="1" customWidth="1"/>
    <col min="18" max="19" width="1.5703125" style="25" hidden="1" customWidth="1"/>
    <col min="20" max="20" width="9.140625" hidden="1" customWidth="1"/>
  </cols>
  <sheetData>
    <row r="1" spans="1:20" ht="15.75" x14ac:dyDescent="0.25">
      <c r="A1" s="30"/>
      <c r="B1" s="20" t="s">
        <v>124</v>
      </c>
      <c r="C1" s="19"/>
      <c r="D1" s="20"/>
      <c r="E1" s="20" t="s">
        <v>125</v>
      </c>
      <c r="F1" s="21">
        <v>7</v>
      </c>
      <c r="G1" s="146"/>
      <c r="I1" t="str">
        <f t="shared" ref="I1:K1" si="0">IF(ISBLANK(J1),"",".")</f>
        <v/>
      </c>
      <c r="K1" t="str">
        <f t="shared" si="0"/>
        <v/>
      </c>
      <c r="M1" t="str">
        <f t="shared" ref="M1" si="1">IF(ISBLANK(N1),"",".")</f>
        <v/>
      </c>
      <c r="O1" t="str">
        <f t="shared" ref="O1" si="2">IF(ISBLANK(P1),"",".")</f>
        <v/>
      </c>
      <c r="Q1" t="str">
        <f t="shared" ref="Q1:Q25" si="3">IF(R1,".","")</f>
        <v/>
      </c>
      <c r="S1" s="25" t="s">
        <v>77</v>
      </c>
    </row>
    <row r="2" spans="1:20" ht="16.5" thickBot="1" x14ac:dyDescent="0.3">
      <c r="A2" s="31"/>
      <c r="B2" s="23" t="s">
        <v>126</v>
      </c>
      <c r="C2" s="22"/>
      <c r="D2" s="23"/>
      <c r="E2" s="23" t="s">
        <v>125</v>
      </c>
      <c r="F2" s="24">
        <v>1</v>
      </c>
      <c r="G2" s="146"/>
      <c r="I2" t="str">
        <f>IF(ISBLANK(J2),"",".")</f>
        <v/>
      </c>
      <c r="K2" t="str">
        <f>IF(ISBLANK(L2),"",".")</f>
        <v/>
      </c>
      <c r="M2" t="str">
        <f>IF(ISBLANK(N2),"",".")</f>
        <v/>
      </c>
      <c r="O2" t="str">
        <f>IF(ISBLANK(P2),"",".")</f>
        <v/>
      </c>
      <c r="Q2" t="str">
        <f t="shared" si="3"/>
        <v/>
      </c>
      <c r="S2" s="25" t="s">
        <v>77</v>
      </c>
    </row>
    <row r="3" spans="1:20" ht="27" customHeight="1" thickBot="1" x14ac:dyDescent="0.3">
      <c r="G3" s="146"/>
      <c r="I3" t="str">
        <f t="shared" ref="I3:K15" si="4">IF(ISBLANK(J3),"",".")</f>
        <v/>
      </c>
      <c r="K3" t="str">
        <f t="shared" si="4"/>
        <v/>
      </c>
      <c r="M3" t="str">
        <f t="shared" ref="M3:M25" si="5">IF(ISBLANK(N3),"",".")</f>
        <v/>
      </c>
      <c r="O3" t="str">
        <f t="shared" ref="O3:O25" si="6">IF(ISBLANK(P3),"",".")</f>
        <v/>
      </c>
      <c r="Q3" t="str">
        <f t="shared" si="3"/>
        <v/>
      </c>
      <c r="S3" s="25" t="s">
        <v>77</v>
      </c>
    </row>
    <row r="4" spans="1:20" ht="21.75" thickBot="1" x14ac:dyDescent="0.4">
      <c r="A4" s="160" t="s">
        <v>123</v>
      </c>
      <c r="B4" s="161"/>
      <c r="C4" s="161"/>
      <c r="D4" s="16">
        <f>H4</f>
        <v>3</v>
      </c>
      <c r="E4" s="17" t="str">
        <f>T4</f>
        <v>Síťové prvky</v>
      </c>
      <c r="F4" s="18"/>
      <c r="G4" s="146"/>
      <c r="H4" s="11">
        <v>3</v>
      </c>
      <c r="I4" t="str">
        <f t="shared" si="4"/>
        <v/>
      </c>
      <c r="K4" t="str">
        <f t="shared" si="4"/>
        <v/>
      </c>
      <c r="M4" t="str">
        <f t="shared" si="5"/>
        <v/>
      </c>
      <c r="O4" t="str">
        <f t="shared" si="6"/>
        <v/>
      </c>
      <c r="Q4" t="str">
        <f t="shared" si="3"/>
        <v/>
      </c>
      <c r="S4" s="25" t="s">
        <v>77</v>
      </c>
      <c r="T4" s="11" t="s">
        <v>155</v>
      </c>
    </row>
    <row r="5" spans="1:20" ht="9.9499999999999993" customHeight="1" thickBot="1" x14ac:dyDescent="0.3">
      <c r="A5" s="63"/>
      <c r="B5" s="15"/>
      <c r="C5" s="15"/>
      <c r="D5" s="64"/>
      <c r="E5" s="65"/>
      <c r="F5" s="66"/>
      <c r="G5" s="147"/>
      <c r="H5">
        <f>H4</f>
        <v>3</v>
      </c>
      <c r="I5" t="str">
        <f t="shared" si="4"/>
        <v/>
      </c>
      <c r="K5" t="str">
        <f t="shared" si="4"/>
        <v/>
      </c>
      <c r="M5" t="str">
        <f t="shared" si="5"/>
        <v/>
      </c>
      <c r="O5" t="str">
        <f t="shared" si="6"/>
        <v/>
      </c>
      <c r="Q5" t="str">
        <f t="shared" si="3"/>
        <v/>
      </c>
      <c r="S5" s="25" t="s">
        <v>77</v>
      </c>
    </row>
    <row r="6" spans="1:20" ht="60" customHeight="1" thickTop="1" x14ac:dyDescent="0.25">
      <c r="A6" s="84" t="s">
        <v>203</v>
      </c>
      <c r="B6" s="85" t="s">
        <v>202</v>
      </c>
      <c r="C6" s="324" t="s">
        <v>201</v>
      </c>
      <c r="D6" s="324"/>
      <c r="E6" s="296" t="s">
        <v>206</v>
      </c>
      <c r="F6" s="297"/>
      <c r="G6" s="146"/>
      <c r="H6">
        <f>H5</f>
        <v>3</v>
      </c>
      <c r="I6" t="str">
        <f t="shared" si="4"/>
        <v>.</v>
      </c>
      <c r="J6" s="11">
        <v>3</v>
      </c>
      <c r="K6" t="str">
        <f t="shared" si="4"/>
        <v/>
      </c>
      <c r="M6" t="str">
        <f t="shared" si="5"/>
        <v/>
      </c>
      <c r="O6" t="str">
        <f t="shared" si="6"/>
        <v/>
      </c>
      <c r="Q6" t="str">
        <f t="shared" si="3"/>
        <v/>
      </c>
      <c r="S6" s="25" t="s">
        <v>77</v>
      </c>
    </row>
    <row r="7" spans="1:20" ht="49.5" customHeight="1" x14ac:dyDescent="0.25">
      <c r="A7" s="86" t="str">
        <f>CONCATENATE(H7,I7,J7,K7,L7,M7,N7,O7,P7,Q7)</f>
        <v>3.3</v>
      </c>
      <c r="B7" s="51" t="s">
        <v>127</v>
      </c>
      <c r="C7" s="259" t="str">
        <f>CONCATENATE(Q7,S7,T7)</f>
        <v xml:space="preserve"> PoE tichý gigabitový switch</v>
      </c>
      <c r="D7" s="259"/>
      <c r="E7" s="38" t="s">
        <v>7</v>
      </c>
      <c r="F7" s="87"/>
      <c r="G7" s="146"/>
      <c r="H7">
        <f>H6</f>
        <v>3</v>
      </c>
      <c r="I7" t="str">
        <f t="shared" si="4"/>
        <v>.</v>
      </c>
      <c r="J7">
        <f>J6</f>
        <v>3</v>
      </c>
      <c r="K7" t="str">
        <f t="shared" si="4"/>
        <v/>
      </c>
      <c r="M7" t="str">
        <f t="shared" si="5"/>
        <v/>
      </c>
      <c r="O7" t="str">
        <f t="shared" si="6"/>
        <v/>
      </c>
      <c r="Q7" t="str">
        <f t="shared" si="3"/>
        <v/>
      </c>
      <c r="S7" s="25" t="s">
        <v>77</v>
      </c>
      <c r="T7" s="11" t="s">
        <v>197</v>
      </c>
    </row>
    <row r="8" spans="1:20" ht="27" customHeight="1" x14ac:dyDescent="0.25">
      <c r="A8" s="273"/>
      <c r="B8" s="232" t="s">
        <v>205</v>
      </c>
      <c r="C8" s="233" t="s">
        <v>198</v>
      </c>
      <c r="D8" s="233"/>
      <c r="E8" s="260" t="s">
        <v>252</v>
      </c>
      <c r="F8" s="325"/>
      <c r="G8" s="146"/>
      <c r="H8">
        <f t="shared" ref="H8:J8" si="7">H7</f>
        <v>3</v>
      </c>
      <c r="I8" t="str">
        <f t="shared" si="4"/>
        <v>.</v>
      </c>
      <c r="J8">
        <f t="shared" si="7"/>
        <v>3</v>
      </c>
      <c r="K8" t="str">
        <f t="shared" si="4"/>
        <v/>
      </c>
      <c r="M8" t="str">
        <f t="shared" si="5"/>
        <v/>
      </c>
      <c r="O8" t="str">
        <f t="shared" si="6"/>
        <v/>
      </c>
      <c r="Q8" t="str">
        <f t="shared" si="3"/>
        <v/>
      </c>
      <c r="S8" s="25" t="s">
        <v>77</v>
      </c>
    </row>
    <row r="9" spans="1:20" ht="45.75" customHeight="1" x14ac:dyDescent="0.25">
      <c r="A9" s="273"/>
      <c r="B9" s="232"/>
      <c r="C9" s="233"/>
      <c r="D9" s="233"/>
      <c r="E9" s="234"/>
      <c r="F9" s="276"/>
      <c r="G9" s="146" t="s">
        <v>179</v>
      </c>
      <c r="H9">
        <f>H8</f>
        <v>3</v>
      </c>
      <c r="I9" t="str">
        <f t="shared" si="4"/>
        <v>.</v>
      </c>
      <c r="J9">
        <f>J8</f>
        <v>3</v>
      </c>
      <c r="K9" t="str">
        <f t="shared" si="4"/>
        <v/>
      </c>
      <c r="M9" t="str">
        <f t="shared" si="5"/>
        <v/>
      </c>
      <c r="O9" t="str">
        <f t="shared" si="6"/>
        <v/>
      </c>
      <c r="Q9" t="str">
        <f t="shared" si="3"/>
        <v/>
      </c>
      <c r="S9" s="25" t="s">
        <v>77</v>
      </c>
    </row>
    <row r="10" spans="1:20" ht="27.75" customHeight="1" x14ac:dyDescent="0.25">
      <c r="A10" s="88" t="str">
        <f t="shared" ref="A10:A12" si="8">CONCATENATE(H10,I10,J10,K10,L10,M10,N10,O10,P10,Q10)</f>
        <v>3.3.a</v>
      </c>
      <c r="B10" s="34" t="s">
        <v>215</v>
      </c>
      <c r="C10" s="205" t="s">
        <v>211</v>
      </c>
      <c r="D10" s="205"/>
      <c r="E10" s="205"/>
      <c r="F10" s="326"/>
      <c r="G10" s="148"/>
      <c r="H10">
        <f t="shared" ref="H10:J10" si="9">H9</f>
        <v>3</v>
      </c>
      <c r="I10" t="str">
        <f t="shared" si="4"/>
        <v>.</v>
      </c>
      <c r="J10">
        <f t="shared" si="9"/>
        <v>3</v>
      </c>
      <c r="K10" t="str">
        <f t="shared" si="4"/>
        <v/>
      </c>
      <c r="M10" t="str">
        <f t="shared" si="5"/>
        <v/>
      </c>
      <c r="O10" t="str">
        <f t="shared" si="6"/>
        <v>.</v>
      </c>
      <c r="P10" t="s">
        <v>129</v>
      </c>
      <c r="Q10" t="str">
        <f t="shared" si="3"/>
        <v/>
      </c>
      <c r="S10" s="25" t="s">
        <v>77</v>
      </c>
    </row>
    <row r="11" spans="1:20" s="1" customFormat="1" ht="24.75" customHeight="1" x14ac:dyDescent="0.25">
      <c r="A11" s="88" t="str">
        <f t="shared" si="8"/>
        <v>3.3.b</v>
      </c>
      <c r="B11" s="207" t="str">
        <f>CONCATENATE("Cena Kč bez DPH za jednu položku (",T7,")")</f>
        <v>Cena Kč bez DPH za jednu položku (PoE tichý gigabitový switch)</v>
      </c>
      <c r="C11" s="207"/>
      <c r="D11" s="207"/>
      <c r="E11" s="213"/>
      <c r="F11" s="285"/>
      <c r="G11" s="146"/>
      <c r="H11">
        <f>H9</f>
        <v>3</v>
      </c>
      <c r="I11" t="str">
        <f t="shared" si="4"/>
        <v>.</v>
      </c>
      <c r="J11">
        <f>J9</f>
        <v>3</v>
      </c>
      <c r="K11" t="str">
        <f t="shared" si="4"/>
        <v/>
      </c>
      <c r="L11"/>
      <c r="M11" t="str">
        <f t="shared" si="5"/>
        <v/>
      </c>
      <c r="N11"/>
      <c r="O11" t="str">
        <f t="shared" si="6"/>
        <v>.</v>
      </c>
      <c r="P11" t="s">
        <v>130</v>
      </c>
      <c r="Q11" t="str">
        <f t="shared" si="3"/>
        <v/>
      </c>
      <c r="R11" s="25"/>
      <c r="S11" s="25" t="s">
        <v>77</v>
      </c>
    </row>
    <row r="12" spans="1:20" ht="26.25" customHeight="1" thickBot="1" x14ac:dyDescent="0.3">
      <c r="A12" s="89" t="str">
        <f t="shared" si="8"/>
        <v>3.3.c</v>
      </c>
      <c r="B12" s="327" t="str">
        <f>CONCATENATE("Celková cena Kč bez DPH za všechny kusy - ",C10," ks ¨",T7,"¨ - HODNOTA POUŽITÁ PRO HODNOCENÍ NABÍDEK")</f>
        <v>Celková cena Kč bez DPH za všechny kusy - 17 ks ¨PoE tichý gigabitový switch¨ - HODNOTA POUŽITÁ PRO HODNOCENÍ NABÍDEK</v>
      </c>
      <c r="C12" s="327"/>
      <c r="D12" s="327"/>
      <c r="E12" s="209"/>
      <c r="F12" s="286"/>
      <c r="G12" s="146"/>
      <c r="H12">
        <f t="shared" ref="H12:H13" si="10">H11</f>
        <v>3</v>
      </c>
      <c r="I12" t="str">
        <f t="shared" si="4"/>
        <v>.</v>
      </c>
      <c r="J12">
        <f t="shared" ref="J12:J13" si="11">J11</f>
        <v>3</v>
      </c>
      <c r="K12" t="str">
        <f t="shared" si="4"/>
        <v/>
      </c>
      <c r="M12" t="str">
        <f t="shared" si="5"/>
        <v/>
      </c>
      <c r="O12" t="str">
        <f t="shared" si="6"/>
        <v>.</v>
      </c>
      <c r="P12" t="s">
        <v>131</v>
      </c>
      <c r="Q12" t="str">
        <f t="shared" si="3"/>
        <v/>
      </c>
      <c r="S12" s="25" t="s">
        <v>77</v>
      </c>
    </row>
    <row r="13" spans="1:20" ht="18" x14ac:dyDescent="0.25">
      <c r="A13" s="90" t="str">
        <f>CONCATENATE(H13,I13,J13,K13,L13,M13,N13,O13,P13,Q13)</f>
        <v>3.3.d</v>
      </c>
      <c r="B13" s="26" t="s">
        <v>164</v>
      </c>
      <c r="C13" s="2" t="s">
        <v>31</v>
      </c>
      <c r="D13" s="8" t="s">
        <v>6</v>
      </c>
      <c r="E13" s="211"/>
      <c r="F13" s="278"/>
      <c r="G13" s="146"/>
      <c r="H13">
        <f t="shared" si="10"/>
        <v>3</v>
      </c>
      <c r="I13" t="str">
        <f t="shared" ref="I13" si="12">IF(ISBLANK(J13),"",".")</f>
        <v>.</v>
      </c>
      <c r="J13">
        <f t="shared" si="11"/>
        <v>3</v>
      </c>
      <c r="K13" t="str">
        <f t="shared" ref="K13" si="13">IF(ISBLANK(L13),"",".")</f>
        <v/>
      </c>
      <c r="M13" t="str">
        <f t="shared" si="5"/>
        <v/>
      </c>
      <c r="O13" t="str">
        <f t="shared" si="6"/>
        <v>.</v>
      </c>
      <c r="P13" t="s">
        <v>128</v>
      </c>
      <c r="Q13" t="str">
        <f t="shared" si="3"/>
        <v/>
      </c>
      <c r="S13" s="25" t="s">
        <v>77</v>
      </c>
    </row>
    <row r="14" spans="1:20" ht="18" x14ac:dyDescent="0.25">
      <c r="A14" s="88" t="str">
        <f t="shared" ref="A14:A24" si="14">CONCATENATE(H14,I14,J14,K14,L14,M14,N14,O14,P14,Q14)</f>
        <v>3.3.e</v>
      </c>
      <c r="B14" s="27" t="s">
        <v>165</v>
      </c>
      <c r="C14" s="2" t="s">
        <v>191</v>
      </c>
      <c r="D14" s="8" t="s">
        <v>6</v>
      </c>
      <c r="E14" s="211"/>
      <c r="F14" s="278"/>
      <c r="G14" s="146"/>
      <c r="H14">
        <f t="shared" ref="H14:H24" si="15">H13</f>
        <v>3</v>
      </c>
      <c r="I14" t="str">
        <f t="shared" si="4"/>
        <v>.</v>
      </c>
      <c r="J14">
        <f t="shared" ref="J14:J24" si="16">J13</f>
        <v>3</v>
      </c>
      <c r="K14" t="str">
        <f t="shared" si="4"/>
        <v/>
      </c>
      <c r="M14" t="str">
        <f t="shared" si="5"/>
        <v/>
      </c>
      <c r="O14" t="str">
        <f t="shared" si="6"/>
        <v>.</v>
      </c>
      <c r="P14" t="s">
        <v>132</v>
      </c>
      <c r="Q14" t="str">
        <f t="shared" si="3"/>
        <v/>
      </c>
      <c r="S14" s="25" t="s">
        <v>77</v>
      </c>
    </row>
    <row r="15" spans="1:20" ht="30" x14ac:dyDescent="0.25">
      <c r="A15" s="88" t="str">
        <f t="shared" si="14"/>
        <v>3.3.f</v>
      </c>
      <c r="B15" s="27" t="s">
        <v>166</v>
      </c>
      <c r="C15" s="2" t="s">
        <v>271</v>
      </c>
      <c r="D15" s="8" t="s">
        <v>6</v>
      </c>
      <c r="E15" s="211"/>
      <c r="F15" s="278"/>
      <c r="G15" s="146"/>
      <c r="H15">
        <f t="shared" si="15"/>
        <v>3</v>
      </c>
      <c r="I15" t="str">
        <f t="shared" si="4"/>
        <v>.</v>
      </c>
      <c r="J15">
        <f t="shared" si="16"/>
        <v>3</v>
      </c>
      <c r="K15" t="str">
        <f t="shared" si="4"/>
        <v/>
      </c>
      <c r="M15" t="str">
        <f t="shared" si="5"/>
        <v/>
      </c>
      <c r="O15" t="str">
        <f t="shared" si="6"/>
        <v>.</v>
      </c>
      <c r="P15" t="s">
        <v>133</v>
      </c>
      <c r="Q15" t="str">
        <f t="shared" si="3"/>
        <v/>
      </c>
      <c r="S15" s="25" t="s">
        <v>77</v>
      </c>
    </row>
    <row r="16" spans="1:20" ht="18" x14ac:dyDescent="0.25">
      <c r="A16" s="88" t="str">
        <f t="shared" si="14"/>
        <v>3.3.g</v>
      </c>
      <c r="B16" s="27" t="s">
        <v>184</v>
      </c>
      <c r="C16" s="2" t="s">
        <v>212</v>
      </c>
      <c r="D16" s="8" t="s">
        <v>0</v>
      </c>
      <c r="E16" s="211"/>
      <c r="F16" s="278"/>
      <c r="G16" s="148"/>
      <c r="H16">
        <f t="shared" si="15"/>
        <v>3</v>
      </c>
      <c r="I16" t="str">
        <f t="shared" ref="I16:K25" si="17">IF(ISBLANK(J16),"",".")</f>
        <v>.</v>
      </c>
      <c r="J16">
        <f t="shared" si="16"/>
        <v>3</v>
      </c>
      <c r="K16" t="str">
        <f t="shared" ref="K16:K24" si="18">IF(ISBLANK(L16),"",".")</f>
        <v/>
      </c>
      <c r="M16" t="str">
        <f t="shared" si="5"/>
        <v/>
      </c>
      <c r="O16" t="str">
        <f t="shared" si="6"/>
        <v>.</v>
      </c>
      <c r="P16" t="s">
        <v>134</v>
      </c>
      <c r="Q16" t="str">
        <f t="shared" si="3"/>
        <v/>
      </c>
      <c r="S16" s="25" t="s">
        <v>77</v>
      </c>
    </row>
    <row r="17" spans="1:20" ht="30" x14ac:dyDescent="0.25">
      <c r="A17" s="88" t="str">
        <f t="shared" si="14"/>
        <v>3.3.h</v>
      </c>
      <c r="B17" s="27" t="s">
        <v>185</v>
      </c>
      <c r="C17" s="2" t="s">
        <v>186</v>
      </c>
      <c r="D17" s="8" t="s">
        <v>6</v>
      </c>
      <c r="E17" s="211"/>
      <c r="F17" s="278"/>
      <c r="G17" s="149"/>
      <c r="H17">
        <f t="shared" si="15"/>
        <v>3</v>
      </c>
      <c r="I17" t="str">
        <f t="shared" si="17"/>
        <v>.</v>
      </c>
      <c r="J17">
        <f t="shared" si="16"/>
        <v>3</v>
      </c>
      <c r="K17" t="str">
        <f t="shared" si="18"/>
        <v/>
      </c>
      <c r="M17" t="str">
        <f t="shared" si="5"/>
        <v/>
      </c>
      <c r="O17" t="str">
        <f t="shared" si="6"/>
        <v>.</v>
      </c>
      <c r="P17" t="s">
        <v>135</v>
      </c>
      <c r="Q17" t="str">
        <f t="shared" si="3"/>
        <v/>
      </c>
      <c r="S17" s="25" t="s">
        <v>77</v>
      </c>
    </row>
    <row r="18" spans="1:20" ht="18" x14ac:dyDescent="0.25">
      <c r="A18" s="88" t="str">
        <f t="shared" si="14"/>
        <v>3.3.i</v>
      </c>
      <c r="B18" s="27" t="s">
        <v>192</v>
      </c>
      <c r="C18" s="2" t="s">
        <v>193</v>
      </c>
      <c r="D18" s="8" t="s">
        <v>3</v>
      </c>
      <c r="E18" s="211"/>
      <c r="F18" s="278"/>
      <c r="G18" s="146"/>
      <c r="H18">
        <f t="shared" si="15"/>
        <v>3</v>
      </c>
      <c r="I18" t="str">
        <f t="shared" si="17"/>
        <v>.</v>
      </c>
      <c r="J18">
        <f t="shared" si="16"/>
        <v>3</v>
      </c>
      <c r="K18" t="str">
        <f t="shared" si="18"/>
        <v/>
      </c>
      <c r="M18" t="str">
        <f t="shared" si="5"/>
        <v/>
      </c>
      <c r="O18" t="str">
        <f t="shared" si="6"/>
        <v>.</v>
      </c>
      <c r="P18" t="s">
        <v>136</v>
      </c>
      <c r="Q18" t="str">
        <f t="shared" si="3"/>
        <v/>
      </c>
      <c r="S18" s="25" t="s">
        <v>77</v>
      </c>
    </row>
    <row r="19" spans="1:20" ht="18" x14ac:dyDescent="0.25">
      <c r="A19" s="88" t="str">
        <f t="shared" si="14"/>
        <v>3.3.j</v>
      </c>
      <c r="B19" s="27" t="s">
        <v>188</v>
      </c>
      <c r="C19" s="2" t="s">
        <v>183</v>
      </c>
      <c r="D19" s="8" t="s">
        <v>6</v>
      </c>
      <c r="E19" s="211"/>
      <c r="F19" s="278"/>
      <c r="G19" s="146"/>
      <c r="H19">
        <f t="shared" si="15"/>
        <v>3</v>
      </c>
      <c r="I19" t="str">
        <f t="shared" si="17"/>
        <v>.</v>
      </c>
      <c r="J19">
        <f t="shared" si="16"/>
        <v>3</v>
      </c>
      <c r="K19" t="str">
        <f t="shared" si="18"/>
        <v/>
      </c>
      <c r="M19" t="str">
        <f t="shared" si="5"/>
        <v/>
      </c>
      <c r="O19" t="str">
        <f t="shared" si="6"/>
        <v>.</v>
      </c>
      <c r="P19" t="s">
        <v>137</v>
      </c>
      <c r="Q19" t="str">
        <f t="shared" si="3"/>
        <v/>
      </c>
      <c r="S19" s="25" t="s">
        <v>77</v>
      </c>
    </row>
    <row r="20" spans="1:20" ht="18" x14ac:dyDescent="0.25">
      <c r="A20" s="88" t="str">
        <f t="shared" si="14"/>
        <v>3.3.k</v>
      </c>
      <c r="B20" s="27" t="s">
        <v>167</v>
      </c>
      <c r="C20" s="2" t="s">
        <v>194</v>
      </c>
      <c r="D20" s="8" t="s">
        <v>6</v>
      </c>
      <c r="E20" s="211"/>
      <c r="F20" s="278"/>
      <c r="G20" s="146"/>
      <c r="H20">
        <f t="shared" si="15"/>
        <v>3</v>
      </c>
      <c r="I20" t="str">
        <f t="shared" si="17"/>
        <v>.</v>
      </c>
      <c r="J20">
        <f t="shared" si="16"/>
        <v>3</v>
      </c>
      <c r="K20" t="str">
        <f t="shared" si="18"/>
        <v/>
      </c>
      <c r="M20" t="str">
        <f t="shared" si="5"/>
        <v/>
      </c>
      <c r="O20" t="str">
        <f t="shared" si="6"/>
        <v>.</v>
      </c>
      <c r="P20" t="s">
        <v>138</v>
      </c>
      <c r="Q20" t="str">
        <f t="shared" si="3"/>
        <v/>
      </c>
      <c r="S20" s="25" t="s">
        <v>77</v>
      </c>
    </row>
    <row r="21" spans="1:20" ht="18" x14ac:dyDescent="0.25">
      <c r="A21" s="88" t="str">
        <f t="shared" si="14"/>
        <v>3.3.l</v>
      </c>
      <c r="B21" s="27" t="s">
        <v>189</v>
      </c>
      <c r="C21" s="2" t="s">
        <v>31</v>
      </c>
      <c r="D21" s="8" t="s">
        <v>6</v>
      </c>
      <c r="E21" s="211"/>
      <c r="F21" s="278"/>
      <c r="G21" s="146"/>
      <c r="H21">
        <f t="shared" si="15"/>
        <v>3</v>
      </c>
      <c r="I21" t="str">
        <f t="shared" si="17"/>
        <v>.</v>
      </c>
      <c r="J21">
        <f t="shared" si="16"/>
        <v>3</v>
      </c>
      <c r="K21" t="str">
        <f t="shared" si="18"/>
        <v/>
      </c>
      <c r="M21" t="str">
        <f t="shared" si="5"/>
        <v/>
      </c>
      <c r="O21" t="str">
        <f t="shared" si="6"/>
        <v>.</v>
      </c>
      <c r="P21" t="s">
        <v>139</v>
      </c>
      <c r="Q21" t="str">
        <f t="shared" si="3"/>
        <v/>
      </c>
      <c r="S21" s="25" t="s">
        <v>77</v>
      </c>
    </row>
    <row r="22" spans="1:20" ht="30" x14ac:dyDescent="0.25">
      <c r="A22" s="88" t="str">
        <f t="shared" si="14"/>
        <v>3.3.m</v>
      </c>
      <c r="B22" s="39" t="s">
        <v>168</v>
      </c>
      <c r="C22" s="2" t="s">
        <v>195</v>
      </c>
      <c r="D22" s="8" t="s">
        <v>6</v>
      </c>
      <c r="E22" s="211"/>
      <c r="F22" s="278"/>
      <c r="G22" s="146"/>
      <c r="H22">
        <f t="shared" si="15"/>
        <v>3</v>
      </c>
      <c r="I22" t="str">
        <f t="shared" si="17"/>
        <v>.</v>
      </c>
      <c r="J22">
        <f t="shared" si="16"/>
        <v>3</v>
      </c>
      <c r="K22" t="str">
        <f t="shared" si="18"/>
        <v/>
      </c>
      <c r="M22" t="str">
        <f t="shared" si="5"/>
        <v/>
      </c>
      <c r="O22" t="str">
        <f t="shared" si="6"/>
        <v>.</v>
      </c>
      <c r="P22" t="s">
        <v>140</v>
      </c>
      <c r="Q22" t="str">
        <f t="shared" si="3"/>
        <v/>
      </c>
      <c r="S22" s="25" t="s">
        <v>77</v>
      </c>
    </row>
    <row r="23" spans="1:20" ht="18" x14ac:dyDescent="0.25">
      <c r="A23" s="88" t="str">
        <f t="shared" si="14"/>
        <v>3.3.n</v>
      </c>
      <c r="B23" s="39" t="s">
        <v>169</v>
      </c>
      <c r="C23" s="2" t="s">
        <v>190</v>
      </c>
      <c r="D23" s="8" t="s">
        <v>6</v>
      </c>
      <c r="E23" s="211"/>
      <c r="F23" s="278"/>
      <c r="G23" s="146"/>
      <c r="H23">
        <f t="shared" si="15"/>
        <v>3</v>
      </c>
      <c r="I23" t="str">
        <f t="shared" si="17"/>
        <v>.</v>
      </c>
      <c r="J23">
        <f t="shared" si="16"/>
        <v>3</v>
      </c>
      <c r="K23" t="str">
        <f t="shared" si="18"/>
        <v/>
      </c>
      <c r="M23" t="str">
        <f t="shared" si="5"/>
        <v/>
      </c>
      <c r="O23" t="str">
        <f t="shared" si="6"/>
        <v>.</v>
      </c>
      <c r="P23" t="s">
        <v>141</v>
      </c>
      <c r="Q23" t="str">
        <f t="shared" si="3"/>
        <v/>
      </c>
      <c r="S23" s="25" t="s">
        <v>77</v>
      </c>
    </row>
    <row r="24" spans="1:20" ht="18.75" thickBot="1" x14ac:dyDescent="0.3">
      <c r="A24" s="89" t="str">
        <f t="shared" si="14"/>
        <v>3.3.o</v>
      </c>
      <c r="B24" s="98" t="s">
        <v>207</v>
      </c>
      <c r="C24" s="9" t="s">
        <v>79</v>
      </c>
      <c r="D24" s="10" t="s">
        <v>6</v>
      </c>
      <c r="E24" s="227"/>
      <c r="F24" s="284"/>
      <c r="G24" s="146"/>
      <c r="H24">
        <f t="shared" si="15"/>
        <v>3</v>
      </c>
      <c r="I24" t="str">
        <f t="shared" si="17"/>
        <v>.</v>
      </c>
      <c r="J24">
        <f t="shared" si="16"/>
        <v>3</v>
      </c>
      <c r="K24" t="str">
        <f t="shared" si="18"/>
        <v/>
      </c>
      <c r="M24" t="str">
        <f t="shared" si="5"/>
        <v/>
      </c>
      <c r="O24" t="str">
        <f t="shared" si="6"/>
        <v>.</v>
      </c>
      <c r="P24" t="s">
        <v>142</v>
      </c>
      <c r="Q24" t="str">
        <f t="shared" si="3"/>
        <v/>
      </c>
      <c r="S24" s="25" t="s">
        <v>77</v>
      </c>
    </row>
    <row r="25" spans="1:20" ht="9.9499999999999993" customHeight="1" x14ac:dyDescent="0.25">
      <c r="A25" s="91"/>
      <c r="B25" s="15"/>
      <c r="C25" s="15"/>
      <c r="D25" s="64"/>
      <c r="E25" s="65"/>
      <c r="F25" s="92"/>
      <c r="G25" s="146"/>
      <c r="I25" t="str">
        <f t="shared" si="17"/>
        <v/>
      </c>
      <c r="K25" t="str">
        <f t="shared" si="17"/>
        <v/>
      </c>
      <c r="M25" t="str">
        <f t="shared" si="5"/>
        <v/>
      </c>
      <c r="O25" t="str">
        <f t="shared" si="6"/>
        <v/>
      </c>
      <c r="Q25" t="str">
        <f t="shared" si="3"/>
        <v/>
      </c>
      <c r="S25" s="25" t="s">
        <v>77</v>
      </c>
    </row>
    <row r="26" spans="1:20" ht="13.5" customHeight="1" x14ac:dyDescent="0.25">
      <c r="A26" s="279" t="s">
        <v>42</v>
      </c>
      <c r="B26" s="222"/>
      <c r="C26" s="222"/>
      <c r="D26" s="222"/>
      <c r="E26" s="222"/>
      <c r="F26" s="280"/>
      <c r="G26" s="146"/>
      <c r="P26" s="1"/>
      <c r="S26" s="25" t="s">
        <v>77</v>
      </c>
      <c r="T26" s="1"/>
    </row>
    <row r="27" spans="1:20" ht="14.25" customHeight="1" x14ac:dyDescent="0.25">
      <c r="A27" s="279" t="s">
        <v>43</v>
      </c>
      <c r="B27" s="222"/>
      <c r="C27" s="222"/>
      <c r="D27" s="222"/>
      <c r="E27" s="222"/>
      <c r="F27" s="280"/>
      <c r="G27" s="146"/>
      <c r="S27" s="25" t="s">
        <v>77</v>
      </c>
    </row>
    <row r="28" spans="1:20" ht="13.5" customHeight="1" thickBot="1" x14ac:dyDescent="0.3">
      <c r="A28" s="281" t="s">
        <v>44</v>
      </c>
      <c r="B28" s="282"/>
      <c r="C28" s="282"/>
      <c r="D28" s="282"/>
      <c r="E28" s="282"/>
      <c r="F28" s="283"/>
      <c r="G28" s="146"/>
      <c r="S28" s="25" t="s">
        <v>77</v>
      </c>
    </row>
    <row r="29" spans="1:20" ht="15.75" thickTop="1" x14ac:dyDescent="0.25">
      <c r="G29" s="146"/>
    </row>
    <row r="30" spans="1:20" x14ac:dyDescent="0.25">
      <c r="G30" s="147"/>
    </row>
    <row r="31" spans="1:20" x14ac:dyDescent="0.25">
      <c r="G31" s="147"/>
    </row>
    <row r="32" spans="1:20" x14ac:dyDescent="0.25">
      <c r="G32" s="147"/>
    </row>
    <row r="33" spans="7:7" x14ac:dyDescent="0.25">
      <c r="G33" s="147"/>
    </row>
    <row r="34" spans="7:7" x14ac:dyDescent="0.25">
      <c r="G34" s="147"/>
    </row>
    <row r="35" spans="7:7" x14ac:dyDescent="0.25">
      <c r="G35" s="147"/>
    </row>
    <row r="36" spans="7:7" x14ac:dyDescent="0.25">
      <c r="G36" s="147"/>
    </row>
    <row r="37" spans="7:7" x14ac:dyDescent="0.25">
      <c r="G37" s="147"/>
    </row>
    <row r="38" spans="7:7" x14ac:dyDescent="0.25">
      <c r="G38" s="147"/>
    </row>
    <row r="39" spans="7:7" x14ac:dyDescent="0.25">
      <c r="G39" s="147"/>
    </row>
  </sheetData>
  <sheetProtection password="B7A4" sheet="1" objects="1" scenarios="1"/>
  <protectedRanges>
    <protectedRange sqref="F7 E9 E11:F24" name="Oblast1"/>
  </protectedRanges>
  <mergeCells count="29">
    <mergeCell ref="E24:F24"/>
    <mergeCell ref="A26:F26"/>
    <mergeCell ref="A27:F27"/>
    <mergeCell ref="A28:F28"/>
    <mergeCell ref="E19:F19"/>
    <mergeCell ref="E20:F20"/>
    <mergeCell ref="E21:F21"/>
    <mergeCell ref="E22:F22"/>
    <mergeCell ref="E23:F23"/>
    <mergeCell ref="E18:F18"/>
    <mergeCell ref="C10:F10"/>
    <mergeCell ref="E11:F11"/>
    <mergeCell ref="E12:F12"/>
    <mergeCell ref="B11:D11"/>
    <mergeCell ref="B12:D12"/>
    <mergeCell ref="E13:F13"/>
    <mergeCell ref="E14:F14"/>
    <mergeCell ref="E15:F15"/>
    <mergeCell ref="E16:F16"/>
    <mergeCell ref="E17:F17"/>
    <mergeCell ref="A4:C4"/>
    <mergeCell ref="C6:D6"/>
    <mergeCell ref="E6:F6"/>
    <mergeCell ref="C7:D7"/>
    <mergeCell ref="A8:A9"/>
    <mergeCell ref="B8:B9"/>
    <mergeCell ref="C8:D9"/>
    <mergeCell ref="E8:F8"/>
    <mergeCell ref="E9:F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&amp;C&amp;"-,Tučné"&amp;20&amp;K09-024Technická specifikace vzorků</oddHeader>
    <oddFooter>&amp;L&amp;16&amp;F / &amp;A&amp;R&amp;16strana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1-1_PC</vt:lpstr>
      <vt:lpstr>1-2_TenkyKlient</vt:lpstr>
      <vt:lpstr>2-1_notebook</vt:lpstr>
      <vt:lpstr>3-1_modul</vt:lpstr>
      <vt:lpstr>3-2_switch</vt:lpstr>
      <vt:lpstr>3-3_switchPoE</vt:lpstr>
      <vt:lpstr>'1-1_PC'!Oblast_tisku</vt:lpstr>
      <vt:lpstr>'1-2_TenkyKlient'!Oblast_tisku</vt:lpstr>
      <vt:lpstr>'2-1_notebook'!Oblast_tisku</vt:lpstr>
      <vt:lpstr>'3-1_modul'!Oblast_tisku</vt:lpstr>
      <vt:lpstr>'3-2_switch'!Oblast_tisku</vt:lpstr>
      <vt:lpstr>'3-3_switchPoE'!Oblast_tisku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MT</cp:lastModifiedBy>
  <cp:lastPrinted>2014-08-07T10:55:38Z</cp:lastPrinted>
  <dcterms:created xsi:type="dcterms:W3CDTF">2014-06-27T07:47:21Z</dcterms:created>
  <dcterms:modified xsi:type="dcterms:W3CDTF">2014-08-08T11:54:32Z</dcterms:modified>
</cp:coreProperties>
</file>